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сш18" sheetId="1" r:id="rId1"/>
    <sheet name="прил 5" sheetId="2" r:id="rId2"/>
  </sheets>
  <definedNames>
    <definedName name="_xlnm.Print_Area" localSheetId="0">'сш18'!$A$1:$H$299</definedName>
  </definedNames>
  <calcPr fullCalcOnLoad="1"/>
</workbook>
</file>

<file path=xl/sharedStrings.xml><?xml version="1.0" encoding="utf-8"?>
<sst xmlns="http://schemas.openxmlformats.org/spreadsheetml/2006/main" count="515" uniqueCount="251">
  <si>
    <t>УТВЕРЖДАЮ</t>
  </si>
  <si>
    <t>г. Волгодонска</t>
  </si>
  <si>
    <t>МП</t>
  </si>
  <si>
    <t>План финансово-хозяйственной деятельности на 2017 год и плановй период 2018 и 2019 годов.</t>
  </si>
  <si>
    <t>КОДЫ</t>
  </si>
  <si>
    <t>Форма по КФД</t>
  </si>
  <si>
    <t>Дата</t>
  </si>
  <si>
    <t>по ОКПО</t>
  </si>
  <si>
    <t>ИНН</t>
  </si>
  <si>
    <t>КПП</t>
  </si>
  <si>
    <t>Единица измерения: руб.</t>
  </si>
  <si>
    <t>Код по ОКЕИ</t>
  </si>
  <si>
    <t>Наименование органа, осуществляющего функции</t>
  </si>
  <si>
    <t>Адрес фактического местонахождения</t>
  </si>
  <si>
    <t>1.1. Цели деятельности муниципального бюджетного учреждения в соответствии с уставом:</t>
  </si>
  <si>
    <t>1.2. Виды деятельности муниципального бюджетного учреждения в соответствии с уставом:</t>
  </si>
  <si>
    <t>1.3. Перечень услуг (работ), осуществляемых на платной основе:</t>
  </si>
  <si>
    <t>II. Сведения о закрепленном за учреждением имуществе:</t>
  </si>
  <si>
    <t>Наименование показателя</t>
  </si>
  <si>
    <t>Единица измерения</t>
  </si>
  <si>
    <t>Значение</t>
  </si>
  <si>
    <t>Общая балансовая стоимость недвижимого имущества, всего</t>
  </si>
  <si>
    <t>руб.</t>
  </si>
  <si>
    <t xml:space="preserve">    в том числе:</t>
  </si>
  <si>
    <t>стоимость недвижимого имущества, закрепленного за учреждением на праве оперативного управления</t>
  </si>
  <si>
    <t>стоимость недвижимого имущества, приобретенного учреждением за счет выделенных бюджетных средств</t>
  </si>
  <si>
    <t>стоимость недвижимого имущества, приобретенного учреждением  за счет доходов, полученных от приносящей доход деятельности</t>
  </si>
  <si>
    <t>Общая балансовая стоимость движимого имущества, всего</t>
  </si>
  <si>
    <t xml:space="preserve">     в том числе:</t>
  </si>
  <si>
    <t>стоимость особо ценного движимого имущества</t>
  </si>
  <si>
    <t>III. Показатели финансового состояния муниципального бюджетного учреждения (по состоянию на 01.01.2017г.):</t>
  </si>
  <si>
    <t>Сумма</t>
  </si>
  <si>
    <t>1. Нефинансовые активы, всего:</t>
  </si>
  <si>
    <t>из них:</t>
  </si>
  <si>
    <t xml:space="preserve"> Недвижимое имущество, всего</t>
  </si>
  <si>
    <t>в том числе:</t>
  </si>
  <si>
    <t xml:space="preserve"> остаточная стоимость</t>
  </si>
  <si>
    <t>Особо ценное движимое имущество, всего</t>
  </si>
  <si>
    <t>2. Финансовые активы, всего:</t>
  </si>
  <si>
    <t xml:space="preserve"> Дебиторская задолженность по доходам</t>
  </si>
  <si>
    <t>Дебиторская задолженность по расходам</t>
  </si>
  <si>
    <t>3. Обязательства, всего:</t>
  </si>
  <si>
    <t xml:space="preserve"> Просроченная кредиторская задолженность</t>
  </si>
  <si>
    <t>IV. Показатели по поступлениям и выплатам муниципального бюджетного учреждения:</t>
  </si>
  <si>
    <t xml:space="preserve">код по бюджетной классификации </t>
  </si>
  <si>
    <t>КОСГУ</t>
  </si>
  <si>
    <t>Дополнительные экономические коды</t>
  </si>
  <si>
    <t xml:space="preserve">Операции по лицевым счетам, открытым в органах Федерального казначейства </t>
  </si>
  <si>
    <t>2017 год</t>
  </si>
  <si>
    <t>2018 год</t>
  </si>
  <si>
    <t>2019 год</t>
  </si>
  <si>
    <t>3.1. Планируемый остаток средств на начало планируемого года</t>
  </si>
  <si>
    <t>Х</t>
  </si>
  <si>
    <t xml:space="preserve">3.2. Поступления, всего: </t>
  </si>
  <si>
    <t>3.2.1.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</si>
  <si>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3.2.2. Субсидии бюджетным учреждениям на иные цели</t>
  </si>
  <si>
    <t>3.2.3. Поступления от приносящей доход деятельности</t>
  </si>
  <si>
    <t>3.3. Планируемый остаток средств на конец планируемого года</t>
  </si>
  <si>
    <t xml:space="preserve">3.4. Выплаты, всего: </t>
  </si>
  <si>
    <t>3.4.1. Муниципальная программа города Волгодонска "Развитие образования в городе Волгодонске"</t>
  </si>
  <si>
    <t>3.4.1.1. Расходы на выполнение муниципального задания</t>
  </si>
  <si>
    <t>3.4.1.1.1. 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</si>
  <si>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Расчетно-нормативные затраты (областной бюджет)</t>
  </si>
  <si>
    <t>Фонд оплаты труда учреждений, в т.ч.:</t>
  </si>
  <si>
    <t>907-0702-06 2 00 72030-611-111</t>
  </si>
  <si>
    <t>Заработная плата</t>
  </si>
  <si>
    <t>8.2.1.1.0001</t>
  </si>
  <si>
    <t>Иные выплаты персоналу учреждений, за исключением фонда оплаты труда, в т.ч.:</t>
  </si>
  <si>
    <t>907-0702-06 2 00 72030-611-112</t>
  </si>
  <si>
    <t>Прочие выплаты</t>
  </si>
  <si>
    <t>8.2.1.2.0000</t>
  </si>
  <si>
    <t>Суточные</t>
  </si>
  <si>
    <t>8.2.1.2.0001</t>
  </si>
  <si>
    <t>Иные прочие выплаты</t>
  </si>
  <si>
    <t>8.2.1.2.0002</t>
  </si>
  <si>
    <t>Проезд к месту командирования и обратно</t>
  </si>
  <si>
    <t>8.2.1.2.0003</t>
  </si>
  <si>
    <t>Услуги за проживание в командировке</t>
  </si>
  <si>
    <t>8.2.1.2.0004</t>
  </si>
  <si>
    <t>Взносы по обязательному социальному страхованию на выплаты по оплате труда работников и иные выплаты работникам учреждений, в т.ч.:</t>
  </si>
  <si>
    <t>907-0702-06 2 00 72030-611-119</t>
  </si>
  <si>
    <t>Начисления на выплаты по оплате труда</t>
  </si>
  <si>
    <t>8.2.1.3.0000</t>
  </si>
  <si>
    <t>Прочая закупка товаров, работ и услуг для обеспечения государственных (муниципальных) нужд, в т.ч.:</t>
  </si>
  <si>
    <t>907-0702-06 2 00 72030-611-244</t>
  </si>
  <si>
    <t>Услуги связи</t>
  </si>
  <si>
    <t>8.2.2.1.0000</t>
  </si>
  <si>
    <t>Интернет</t>
  </si>
  <si>
    <t>8.2.2.1.0002</t>
  </si>
  <si>
    <t>Иные услуги связи</t>
  </si>
  <si>
    <t>8.2.2.1.0004</t>
  </si>
  <si>
    <t>Работы, услуги по содержанию имущества</t>
  </si>
  <si>
    <t>8.2.2.5.0000</t>
  </si>
  <si>
    <t>Текущий ремонт  и обслуживание оборудования и техники</t>
  </si>
  <si>
    <t>8.2.2.5.0002</t>
  </si>
  <si>
    <t>Иные работы, услуги по содержанию имущества</t>
  </si>
  <si>
    <t>8.2.2.5.0006</t>
  </si>
  <si>
    <t>Прочие работы, услуги</t>
  </si>
  <si>
    <t>8.2.2.6.0000</t>
  </si>
  <si>
    <t>Оплата подписки на периодические издания</t>
  </si>
  <si>
    <t>8.2.2.6.0003</t>
  </si>
  <si>
    <t>Сопровождение и обновление справочно-информационных баз данных, лицензионное программное обеспечение</t>
  </si>
  <si>
    <t>8.2.2.6.0011</t>
  </si>
  <si>
    <t>Иные прочие работы, услуги</t>
  </si>
  <si>
    <t>8.2.2.6.0020</t>
  </si>
  <si>
    <t>Прочие расходы</t>
  </si>
  <si>
    <t>8.2.9.0.0000</t>
  </si>
  <si>
    <t>Иные прочие расходы</t>
  </si>
  <si>
    <t>8.2.9.0.0007</t>
  </si>
  <si>
    <t>Увеличение стоимости основных средств</t>
  </si>
  <si>
    <t>8.3.1.0.0000</t>
  </si>
  <si>
    <t>Иные расходы, связанные с увеличением стоимости основных средств</t>
  </si>
  <si>
    <t>8.3.1.0.0015</t>
  </si>
  <si>
    <t>Увеличение стоимости материальных запасов</t>
  </si>
  <si>
    <t>8.3.4.0.0000</t>
  </si>
  <si>
    <t>Иные расходы, связанные с увеличением стоимости материальных запасов</t>
  </si>
  <si>
    <t>8.3.4.0.0011</t>
  </si>
  <si>
    <t>Расчетно-нормативные затраты (местный бюджет)</t>
  </si>
  <si>
    <t>907-0702-06 2 00 00590-611-111</t>
  </si>
  <si>
    <t>907-0702-06 2 00 00590-611-112</t>
  </si>
  <si>
    <t>907-0702-06 2 00 00590-611-119</t>
  </si>
  <si>
    <t>907-0702-06 2 00 00590-611-244</t>
  </si>
  <si>
    <t>Коммунальные расходы</t>
  </si>
  <si>
    <t>8.2.2.3.0000</t>
  </si>
  <si>
    <t>Отопление и горячее водоснабжение</t>
  </si>
  <si>
    <t>8.2.2.3.0001</t>
  </si>
  <si>
    <t>Электроэнергия</t>
  </si>
  <si>
    <t>8.2.2.3.0003</t>
  </si>
  <si>
    <t>Холодное водоснабжение</t>
  </si>
  <si>
    <t>8.2.2.3.0004</t>
  </si>
  <si>
    <t>Вывоз жидких бытовых отходов</t>
  </si>
  <si>
    <t>8.2.2.3.0005</t>
  </si>
  <si>
    <t>Текущий ремонт зданий и сооружений</t>
  </si>
  <si>
    <t>8.2.2.5.0001</t>
  </si>
  <si>
    <t>Текущий ремонт и обслуживание оборудования и техники</t>
  </si>
  <si>
    <t>Услуги по вывозу твердых бытовых отходов (мусор)</t>
  </si>
  <si>
    <t>8.2.2.5.0003</t>
  </si>
  <si>
    <t xml:space="preserve">Оплата услуг вневедомственной охраны </t>
  </si>
  <si>
    <t>8.2.2.6.0004</t>
  </si>
  <si>
    <t>Приобретение продуктов питания</t>
  </si>
  <si>
    <t>8.3.4.0.0002</t>
  </si>
  <si>
    <t>Уплата налога на имущество организаций и земельного налога, в т.ч.:</t>
  </si>
  <si>
    <t>907-0702-06 2 00 00590-611-851</t>
  </si>
  <si>
    <t>Уплата налогов, государственных пошлин и сборов, разного рода платежей в бюджеты всех уровней (земельный налог, налог на имущество)</t>
  </si>
  <si>
    <t>8.2.9.0.0001</t>
  </si>
  <si>
    <t>Уплата прочих налогов, сборов в т.ч.</t>
  </si>
  <si>
    <t>907-0702-06 2 00 00590-611-852</t>
  </si>
  <si>
    <t>Уплата налогов, государственных пошлин и сборов, разного рода платежей в бюджеты всех уровней (государственная пошлина)</t>
  </si>
  <si>
    <r>
      <t xml:space="preserve">Расчетно-нормативные затраты (местный бюджет) </t>
    </r>
    <r>
      <rPr>
        <sz val="14"/>
        <rFont val="Times New Roman"/>
        <family val="1"/>
      </rPr>
      <t>(обеспечение первичных мер пожарной безопасности)</t>
    </r>
  </si>
  <si>
    <t>907-0702-06 2 00 25010-611-244</t>
  </si>
  <si>
    <t>Противопожарные мероприятия</t>
  </si>
  <si>
    <t>8.2.2.5.0010</t>
  </si>
  <si>
    <t>8.2.2.6.0010</t>
  </si>
  <si>
    <t>3.4.1.1.2. Расходы от поступлений от приносящей доход деятельности</t>
  </si>
  <si>
    <t>Приобретение компьютерной техники</t>
  </si>
  <si>
    <t>8.3.1.0.0002</t>
  </si>
  <si>
    <t>Приобретение бытовой техники</t>
  </si>
  <si>
    <t>8.3.1.0.0003</t>
  </si>
  <si>
    <t>Приобретение мебели</t>
  </si>
  <si>
    <t>8.3.1.0.0004</t>
  </si>
  <si>
    <t>Приобретение медикаментов и перевязочных средств</t>
  </si>
  <si>
    <t>8.3.4.0.0001</t>
  </si>
  <si>
    <t>Приобретение мягкого инвентаря и обмундирования</t>
  </si>
  <si>
    <t>8.3.4.0.0003</t>
  </si>
  <si>
    <t>Приобретение горюче-смазочных материалов</t>
  </si>
  <si>
    <t>8.3.4.0.0004</t>
  </si>
  <si>
    <t>Уплата налогов, государственных пошлин и сборов, разного рода платежей в бюджеты всех уровней (транспортный налог)</t>
  </si>
  <si>
    <t>Уплата иных платежей в т.ч.</t>
  </si>
  <si>
    <t>907-0702-06 2 00 00590-611-853</t>
  </si>
  <si>
    <t>Уплата пеней и штрафов</t>
  </si>
  <si>
    <t>8.2.9.0.0002</t>
  </si>
  <si>
    <t>3.4.1.2. Прочие расходы</t>
  </si>
  <si>
    <t>3.4.1.2.1. Субсидии бюджетным учреждениям на иные цели</t>
  </si>
  <si>
    <t>Субсидии на иные цели (местный бюджет)</t>
  </si>
  <si>
    <t>907-0702-06 2 00 00590-612-111</t>
  </si>
  <si>
    <t>907-0702-06 2 00 00590-612-119</t>
  </si>
  <si>
    <t>907-0702-06 2 00 00590-612-244</t>
  </si>
  <si>
    <t>Оплата услуг по организации питания</t>
  </si>
  <si>
    <t>8.2.2.6.0005</t>
  </si>
  <si>
    <r>
      <t xml:space="preserve">Субсидии на иные цели (местный бюджет) </t>
    </r>
    <r>
      <rPr>
        <sz val="14"/>
        <rFont val="Times New Roman"/>
        <family val="1"/>
      </rPr>
      <t>(обеспечение первичных мер пожарной безопасности)</t>
    </r>
  </si>
  <si>
    <t>907-0702-06 2 00 25010-612-244</t>
  </si>
  <si>
    <r>
      <t xml:space="preserve">Субсидии на иные цели (местный бюджет) </t>
    </r>
    <r>
      <rPr>
        <sz val="14"/>
        <rFont val="Times New Roman"/>
        <family val="1"/>
      </rPr>
      <t>(организация и проведение мероприятий с детьми)</t>
    </r>
  </si>
  <si>
    <t>907-0702-06 2 00 25520-612-111</t>
  </si>
  <si>
    <t>907-0702-06 2 00 25520-612-112</t>
  </si>
  <si>
    <t>Прочие выплаты (сопровождение детей)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</si>
  <si>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полномочий, в т.ч.:</t>
  </si>
  <si>
    <t>907-0702-06 2 00 25520-612-113</t>
  </si>
  <si>
    <t>Прочие расходы (одаренные дети)</t>
  </si>
  <si>
    <t>907-0702-06 2 00 25520-612-119</t>
  </si>
  <si>
    <t>907-0702-06 2 00 25520-612-244</t>
  </si>
  <si>
    <t>Транспортные услуги</t>
  </si>
  <si>
    <t>8.2.2.2.0000</t>
  </si>
  <si>
    <t>Иные транспортные услуги (Президентские состязания)</t>
  </si>
  <si>
    <t>8.2.2.2.0002</t>
  </si>
  <si>
    <t>Иные прочие работы, услуги (Безопасное колесо)</t>
  </si>
  <si>
    <t>Софинансирование расходов (местный бюджет)</t>
  </si>
  <si>
    <t>907-0702-06 2 00 S3110-612-244</t>
  </si>
  <si>
    <t>Иные прочие работы, услуги (реализация проекта "Всеобуч по плаванию)</t>
  </si>
  <si>
    <t>907-0707-06 2 00 S3130-612-244</t>
  </si>
  <si>
    <t>Приобретение продуктов питания (организация отдыха детей в каникулярное время)</t>
  </si>
  <si>
    <t>Расходы (областной бюджет)</t>
  </si>
  <si>
    <t xml:space="preserve">V. Показатели выплат по расходам на закупку товаров, работ, услуг муниципального бюджетного учреждения: 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</si>
  <si>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</si>
  <si>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</si>
  <si>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</si>
  <si>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</si>
  <si>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</si>
  <si>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год</t>
  </si>
  <si>
    <t>на 2018 год</t>
  </si>
  <si>
    <t>на 2019 год</t>
  </si>
  <si>
    <t>Выплаты по расходам на закупку товаров, работ, услуг всего:</t>
  </si>
  <si>
    <t xml:space="preserve">   в том числе:</t>
  </si>
  <si>
    <t>на оплату контрактов заключенных до начала очередного финансового года:</t>
  </si>
  <si>
    <t xml:space="preserve">   на закупку товаров, услуг по году начала закупки:</t>
  </si>
  <si>
    <t xml:space="preserve">                     Руководитель учреждения</t>
  </si>
  <si>
    <t>________________________________</t>
  </si>
  <si>
    <t>(подпись)</t>
  </si>
  <si>
    <t>(расшифровка подписи)</t>
  </si>
  <si>
    <t>и полномочия учредителя  Управление образования г.Волгодонска</t>
  </si>
  <si>
    <t>муниципального бюджетного учреждения 347380, Россияйская Федерация,Ростовская область,г.Волгодонск,ул.Гагарина,29</t>
  </si>
  <si>
    <t>Осуществление образовательной деятельности по программам начального общего,основного общего и среднего общего образования</t>
  </si>
  <si>
    <t>1)предоставление общедоступного и бесплатного начального общего образования по образовательным прграммам начального общего образования;</t>
  </si>
  <si>
    <t>2)предоставление общедоступного и бесплатного основного общего образования по образовательным прграммам основного общего образования;</t>
  </si>
  <si>
    <t>3) предоставление общедоступного и бесплатного  среднего общего образования по образовательным программам реднего общего образования ;</t>
  </si>
  <si>
    <t>Наименование муниципального бюджетного учреждения:</t>
  </si>
  <si>
    <t xml:space="preserve"> муниципальное бюджетное общеобразовательное учреждение средняя школа №18 г.Волгодонска</t>
  </si>
  <si>
    <t>1)    организация питания;</t>
  </si>
  <si>
    <t>Д.В.Шляков</t>
  </si>
  <si>
    <t>_____________________И.И.Юдина</t>
  </si>
  <si>
    <t>Закупка товаров, работ, услуг в целях капитального ремонта государственного (муниципального) имущества, в т. ч.:</t>
  </si>
  <si>
    <t>907-0702-06 2 00 00590-612-243</t>
  </si>
  <si>
    <t>на погашение кредиторской задолженности, сложившейся по состоянию на 01.01.2017г.</t>
  </si>
  <si>
    <t xml:space="preserve">Сопровождение и обновление справочно-информационных баз данных, лицензионное программное обеспечение 
</t>
  </si>
  <si>
    <t>ПО КВР 244 и 243</t>
  </si>
  <si>
    <t xml:space="preserve">                     Главный бухгалтер</t>
  </si>
  <si>
    <t>Э.В.Бондаренко</t>
  </si>
  <si>
    <t>Расходы по содержанию имущества</t>
  </si>
  <si>
    <t>907-0702-06 2 0025010-612-244</t>
  </si>
  <si>
    <t>Субсидии на иные цели (за счет средств резервного фонда Правительства РО)</t>
  </si>
  <si>
    <t xml:space="preserve">Увеличение стоимости основных средств </t>
  </si>
  <si>
    <t>Иные расходы, связанные с увеличением стоимости основных средств.</t>
  </si>
  <si>
    <t>907-0702-0620000590-611-851</t>
  </si>
  <si>
    <t>Уплата налога на имущество организаций и земельного налога, в т.ч.;</t>
  </si>
  <si>
    <t>Уплата налогов, государственных пошлин и сборов, разного рода платежей в бюджеты всех уровней (госпошлины)</t>
  </si>
  <si>
    <t>Уплата прочих налогов, сборов и иных платежей, в т.ч.:</t>
  </si>
  <si>
    <t>907-0702-0620071180-612-244</t>
  </si>
  <si>
    <t>Приобретение оргтехники</t>
  </si>
  <si>
    <t>Приобретение компъютерной техники</t>
  </si>
  <si>
    <t>8.3.1.0.0001</t>
  </si>
  <si>
    <t>И.о.начальника Управления образования</t>
  </si>
  <si>
    <t>И.И.Юдина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</si>
</sst>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/>
    </xf>
    <xf numFmtId="164" fontId="3" fillId="0" borderId="0" xfId="0" applyNumberFormat="1" applyFont="1" applyAlignment="1">
      <alignment horizontal="right"/>
    </xf>
    <xf numFmtId="1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8" fillId="24" borderId="0" xfId="0" applyNumberFormat="1" applyFont="1" applyFill="1" applyBorder="1" applyAlignment="1" applyProtection="1">
      <alignment horizontal="center"/>
      <protection/>
    </xf>
    <xf numFmtId="0" fontId="8" fillId="24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8" fillId="24" borderId="0" xfId="0" applyNumberFormat="1" applyFont="1" applyFill="1" applyBorder="1" applyAlignment="1" applyProtection="1">
      <alignment horizontal="right"/>
      <protection/>
    </xf>
    <xf numFmtId="0" fontId="6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wrapText="1"/>
    </xf>
    <xf numFmtId="4" fontId="9" fillId="24" borderId="10" xfId="0" applyNumberFormat="1" applyFont="1" applyFill="1" applyBorder="1" applyAlignment="1">
      <alignment wrapText="1"/>
    </xf>
    <xf numFmtId="0" fontId="5" fillId="7" borderId="10" xfId="0" applyFont="1" applyFill="1" applyBorder="1" applyAlignment="1">
      <alignment horizontal="center" wrapText="1"/>
    </xf>
    <xf numFmtId="4" fontId="6" fillId="7" borderId="10" xfId="0" applyNumberFormat="1" applyFont="1" applyFill="1" applyBorder="1" applyAlignment="1">
      <alignment wrapText="1"/>
    </xf>
    <xf numFmtId="4" fontId="9" fillId="7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24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24" borderId="10" xfId="0" applyNumberFormat="1" applyFont="1" applyFill="1" applyBorder="1" applyAlignment="1">
      <alignment wrapText="1"/>
    </xf>
    <xf numFmtId="4" fontId="5" fillId="24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4" fontId="6" fillId="2" borderId="10" xfId="0" applyNumberFormat="1" applyFont="1" applyFill="1" applyBorder="1" applyAlignment="1">
      <alignment wrapText="1"/>
    </xf>
    <xf numFmtId="4" fontId="14" fillId="2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" fontId="6" fillId="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5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11" fillId="24" borderId="13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wrapText="1"/>
    </xf>
    <xf numFmtId="4" fontId="11" fillId="24" borderId="10" xfId="0" applyNumberFormat="1" applyFont="1" applyFill="1" applyBorder="1" applyAlignment="1">
      <alignment wrapText="1"/>
    </xf>
    <xf numFmtId="0" fontId="9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left" wrapText="1"/>
    </xf>
    <xf numFmtId="0" fontId="16" fillId="24" borderId="11" xfId="0" applyFont="1" applyFill="1" applyBorder="1" applyAlignment="1">
      <alignment horizontal="left" wrapText="1"/>
    </xf>
    <xf numFmtId="0" fontId="16" fillId="24" borderId="13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wrapText="1"/>
    </xf>
    <xf numFmtId="4" fontId="16" fillId="24" borderId="10" xfId="0" applyNumberFormat="1" applyFont="1" applyFill="1" applyBorder="1" applyAlignment="1">
      <alignment wrapText="1"/>
    </xf>
    <xf numFmtId="4" fontId="8" fillId="24" borderId="10" xfId="0" applyNumberFormat="1" applyFont="1" applyFill="1" applyBorder="1" applyAlignment="1">
      <alignment wrapText="1"/>
    </xf>
    <xf numFmtId="0" fontId="15" fillId="24" borderId="10" xfId="0" applyFont="1" applyFill="1" applyBorder="1" applyAlignment="1">
      <alignment horizontal="center" wrapText="1"/>
    </xf>
    <xf numFmtId="0" fontId="16" fillId="24" borderId="11" xfId="0" applyFont="1" applyFill="1" applyBorder="1" applyAlignment="1">
      <alignment wrapText="1"/>
    </xf>
    <xf numFmtId="0" fontId="17" fillId="24" borderId="13" xfId="0" applyFont="1" applyFill="1" applyBorder="1" applyAlignment="1">
      <alignment wrapText="1"/>
    </xf>
    <xf numFmtId="0" fontId="17" fillId="24" borderId="10" xfId="0" applyFont="1" applyFill="1" applyBorder="1" applyAlignment="1">
      <alignment horizontal="left" wrapText="1"/>
    </xf>
    <xf numFmtId="0" fontId="15" fillId="24" borderId="13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wrapText="1"/>
    </xf>
    <xf numFmtId="0" fontId="15" fillId="24" borderId="10" xfId="0" applyFont="1" applyFill="1" applyBorder="1" applyAlignment="1">
      <alignment horizontal="left" wrapText="1"/>
    </xf>
    <xf numFmtId="0" fontId="8" fillId="24" borderId="13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center"/>
    </xf>
    <xf numFmtId="4" fontId="18" fillId="4" borderId="10" xfId="0" applyNumberFormat="1" applyFont="1" applyFill="1" applyBorder="1" applyAlignment="1">
      <alignment wrapText="1"/>
    </xf>
    <xf numFmtId="0" fontId="19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right" wrapText="1"/>
    </xf>
    <xf numFmtId="0" fontId="8" fillId="24" borderId="10" xfId="0" applyFont="1" applyFill="1" applyBorder="1" applyAlignment="1">
      <alignment horizontal="left" wrapText="1"/>
    </xf>
    <xf numFmtId="2" fontId="16" fillId="24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4" fontId="13" fillId="2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2" fontId="6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6" fillId="0" borderId="1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center" wrapText="1"/>
    </xf>
    <xf numFmtId="0" fontId="11" fillId="24" borderId="11" xfId="0" applyFont="1" applyFill="1" applyBorder="1" applyAlignment="1">
      <alignment horizontal="left" wrapText="1"/>
    </xf>
    <xf numFmtId="0" fontId="11" fillId="24" borderId="13" xfId="0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8" fillId="24" borderId="13" xfId="0" applyFont="1" applyFill="1" applyBorder="1" applyAlignment="1">
      <alignment horizontal="left" wrapText="1"/>
    </xf>
    <xf numFmtId="49" fontId="16" fillId="24" borderId="14" xfId="0" applyNumberFormat="1" applyFont="1" applyFill="1" applyBorder="1" applyAlignment="1">
      <alignment horizontal="left" wrapText="1"/>
    </xf>
    <xf numFmtId="49" fontId="16" fillId="24" borderId="15" xfId="0" applyNumberFormat="1" applyFont="1" applyFill="1" applyBorder="1" applyAlignment="1">
      <alignment horizontal="left" wrapText="1"/>
    </xf>
    <xf numFmtId="49" fontId="11" fillId="24" borderId="14" xfId="0" applyNumberFormat="1" applyFont="1" applyFill="1" applyBorder="1" applyAlignment="1">
      <alignment horizontal="left" wrapText="1"/>
    </xf>
    <xf numFmtId="49" fontId="11" fillId="24" borderId="15" xfId="0" applyNumberFormat="1" applyFont="1" applyFill="1" applyBorder="1" applyAlignment="1">
      <alignment horizontal="left" wrapText="1"/>
    </xf>
    <xf numFmtId="0" fontId="8" fillId="24" borderId="15" xfId="0" applyFont="1" applyFill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40" fillId="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/>
    </xf>
    <xf numFmtId="2" fontId="11" fillId="4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41" fillId="0" borderId="1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49" fontId="16" fillId="24" borderId="11" xfId="0" applyNumberFormat="1" applyFont="1" applyFill="1" applyBorder="1" applyAlignment="1">
      <alignment horizontal="left" wrapText="1"/>
    </xf>
    <xf numFmtId="49" fontId="16" fillId="24" borderId="13" xfId="0" applyNumberFormat="1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left" wrapText="1"/>
    </xf>
    <xf numFmtId="0" fontId="11" fillId="24" borderId="13" xfId="0" applyFont="1" applyFill="1" applyBorder="1" applyAlignment="1">
      <alignment horizontal="left" wrapText="1"/>
    </xf>
    <xf numFmtId="0" fontId="16" fillId="24" borderId="11" xfId="0" applyFont="1" applyFill="1" applyBorder="1" applyAlignment="1">
      <alignment horizontal="left" wrapText="1"/>
    </xf>
    <xf numFmtId="0" fontId="16" fillId="24" borderId="13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left" wrapText="1"/>
    </xf>
    <xf numFmtId="0" fontId="6" fillId="7" borderId="13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left" wrapText="1"/>
    </xf>
    <xf numFmtId="0" fontId="13" fillId="2" borderId="13" xfId="0" applyFont="1" applyFill="1" applyBorder="1" applyAlignment="1">
      <alignment horizontal="left" wrapText="1"/>
    </xf>
    <xf numFmtId="49" fontId="9" fillId="24" borderId="11" xfId="0" applyNumberFormat="1" applyFont="1" applyFill="1" applyBorder="1" applyAlignment="1">
      <alignment horizontal="left" wrapText="1"/>
    </xf>
    <xf numFmtId="49" fontId="9" fillId="24" borderId="13" xfId="0" applyNumberFormat="1" applyFont="1" applyFill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left" wrapText="1"/>
    </xf>
    <xf numFmtId="49" fontId="9" fillId="24" borderId="14" xfId="0" applyNumberFormat="1" applyFont="1" applyFill="1" applyBorder="1" applyAlignment="1">
      <alignment horizontal="left" wrapText="1"/>
    </xf>
    <xf numFmtId="49" fontId="9" fillId="24" borderId="15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8" fillId="24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99"/>
  <sheetViews>
    <sheetView tabSelected="1" view="pageBreakPreview" zoomScale="80" zoomScaleNormal="82" zoomScaleSheetLayoutView="80" zoomScalePageLayoutView="0" workbookViewId="0" topLeftCell="A279">
      <selection activeCell="H18" sqref="H18"/>
    </sheetView>
  </sheetViews>
  <sheetFormatPr defaultColWidth="9.00390625" defaultRowHeight="12.75"/>
  <cols>
    <col min="1" max="1" width="61.25390625" style="0" customWidth="1"/>
    <col min="2" max="2" width="26.25390625" style="0" customWidth="1"/>
    <col min="3" max="3" width="35.875" style="0" customWidth="1"/>
    <col min="4" max="4" width="10.625" style="0" customWidth="1"/>
    <col min="5" max="5" width="12.375" style="0" customWidth="1"/>
    <col min="6" max="6" width="22.125" style="8" customWidth="1"/>
    <col min="7" max="7" width="18.625" style="0" customWidth="1"/>
    <col min="8" max="8" width="18.375" style="0" customWidth="1"/>
    <col min="11" max="11" width="12.375" style="0" bestFit="1" customWidth="1"/>
  </cols>
  <sheetData>
    <row r="1" spans="6:8" ht="18.75">
      <c r="F1" s="1" t="s">
        <v>0</v>
      </c>
      <c r="H1" s="2"/>
    </row>
    <row r="2" spans="6:8" ht="18.75" customHeight="1">
      <c r="F2" s="2" t="s">
        <v>249</v>
      </c>
      <c r="H2" s="2"/>
    </row>
    <row r="3" spans="6:8" ht="18.75" customHeight="1">
      <c r="F3" s="2" t="s">
        <v>1</v>
      </c>
      <c r="H3" s="2"/>
    </row>
    <row r="4" spans="6:8" ht="33.75" customHeight="1">
      <c r="F4" s="3" t="s">
        <v>228</v>
      </c>
      <c r="G4" t="s">
        <v>250</v>
      </c>
      <c r="H4" s="2"/>
    </row>
    <row r="5" spans="6:8" ht="15.75">
      <c r="F5" s="4"/>
      <c r="H5" s="2"/>
    </row>
    <row r="6" spans="1:8" ht="15.75">
      <c r="A6" s="5"/>
      <c r="B6" s="5"/>
      <c r="F6" s="6">
        <f>F13</f>
        <v>43033</v>
      </c>
      <c r="H6" s="2"/>
    </row>
    <row r="7" spans="6:8" ht="15.75">
      <c r="F7" s="7" t="s">
        <v>2</v>
      </c>
      <c r="H7" s="2"/>
    </row>
    <row r="8" ht="12.75">
      <c r="G8" s="9"/>
    </row>
    <row r="9" spans="1:8" ht="36.75" customHeight="1">
      <c r="A9" s="178" t="s">
        <v>3</v>
      </c>
      <c r="B9" s="178"/>
      <c r="C9" s="178"/>
      <c r="D9" s="178"/>
      <c r="E9" s="178"/>
      <c r="F9" s="178"/>
      <c r="G9" s="10"/>
      <c r="H9" s="10"/>
    </row>
    <row r="10" ht="12.75">
      <c r="G10" s="9"/>
    </row>
    <row r="11" spans="5:6" ht="15">
      <c r="E11" s="11"/>
      <c r="F11" s="12" t="s">
        <v>4</v>
      </c>
    </row>
    <row r="12" spans="5:6" ht="15">
      <c r="E12" s="13" t="s">
        <v>5</v>
      </c>
      <c r="F12" s="14"/>
    </row>
    <row r="13" spans="2:6" ht="16.5" customHeight="1">
      <c r="B13" s="15">
        <f>F13</f>
        <v>43033</v>
      </c>
      <c r="E13" s="13" t="s">
        <v>6</v>
      </c>
      <c r="F13" s="16">
        <v>43033</v>
      </c>
    </row>
    <row r="14" spans="1:6" ht="20.25" customHeight="1">
      <c r="A14" s="186" t="s">
        <v>224</v>
      </c>
      <c r="B14" s="186"/>
      <c r="C14" s="186"/>
      <c r="D14" s="186"/>
      <c r="E14" s="13" t="s">
        <v>7</v>
      </c>
      <c r="F14" s="14">
        <v>46567290</v>
      </c>
    </row>
    <row r="15" spans="1:6" ht="27.75" customHeight="1">
      <c r="A15" s="185" t="s">
        <v>225</v>
      </c>
      <c r="B15" s="185"/>
      <c r="C15" s="185"/>
      <c r="E15" s="13" t="s">
        <v>8</v>
      </c>
      <c r="F15" s="14">
        <v>6143039173</v>
      </c>
    </row>
    <row r="16" spans="1:6" ht="25.5" customHeight="1">
      <c r="A16" s="18"/>
      <c r="B16" s="18"/>
      <c r="E16" s="13" t="s">
        <v>9</v>
      </c>
      <c r="F16" s="14">
        <v>614301001</v>
      </c>
    </row>
    <row r="17" spans="1:6" ht="19.5" customHeight="1">
      <c r="A17" s="17" t="s">
        <v>10</v>
      </c>
      <c r="B17" s="18"/>
      <c r="E17" s="13" t="s">
        <v>11</v>
      </c>
      <c r="F17" s="14">
        <v>383</v>
      </c>
    </row>
    <row r="18" spans="1:8" ht="39" customHeight="1">
      <c r="A18" s="17" t="s">
        <v>12</v>
      </c>
      <c r="B18" s="18"/>
      <c r="C18" s="18"/>
      <c r="D18" s="18"/>
      <c r="E18" s="18"/>
      <c r="F18" s="18"/>
      <c r="G18" s="19"/>
      <c r="H18" s="20"/>
    </row>
    <row r="19" spans="1:8" ht="30.75" customHeight="1">
      <c r="A19" s="186" t="s">
        <v>218</v>
      </c>
      <c r="B19" s="186"/>
      <c r="C19" s="186"/>
      <c r="D19" s="21"/>
      <c r="E19" s="21"/>
      <c r="F19" s="18"/>
      <c r="G19" s="19"/>
      <c r="H19" s="20"/>
    </row>
    <row r="20" spans="1:8" ht="25.5" customHeight="1">
      <c r="A20" s="18"/>
      <c r="B20" s="18"/>
      <c r="C20" s="18"/>
      <c r="D20" s="18"/>
      <c r="E20" s="18"/>
      <c r="F20" s="18"/>
      <c r="G20" s="19"/>
      <c r="H20" s="20"/>
    </row>
    <row r="21" spans="1:8" ht="24.75" customHeight="1">
      <c r="A21" s="17" t="s">
        <v>13</v>
      </c>
      <c r="B21" s="18"/>
      <c r="C21" s="18"/>
      <c r="D21" s="18"/>
      <c r="E21" s="18"/>
      <c r="F21" s="18"/>
      <c r="G21" s="19"/>
      <c r="H21" s="20"/>
    </row>
    <row r="22" spans="1:8" ht="37.5" customHeight="1">
      <c r="A22" s="186" t="s">
        <v>219</v>
      </c>
      <c r="B22" s="186"/>
      <c r="C22" s="186"/>
      <c r="D22" s="21"/>
      <c r="E22" s="21"/>
      <c r="F22" s="18"/>
      <c r="G22" s="19"/>
      <c r="H22" s="20"/>
    </row>
    <row r="23" spans="1:8" ht="61.5" customHeight="1">
      <c r="A23" s="18"/>
      <c r="B23" s="18"/>
      <c r="C23" s="18"/>
      <c r="D23" s="18"/>
      <c r="E23" s="18"/>
      <c r="F23" s="18"/>
      <c r="G23" s="19"/>
      <c r="H23" s="20"/>
    </row>
    <row r="24" spans="1:8" ht="61.5" customHeight="1">
      <c r="A24" s="18"/>
      <c r="B24" s="18"/>
      <c r="C24" s="18"/>
      <c r="D24" s="18"/>
      <c r="E24" s="18"/>
      <c r="F24" s="18"/>
      <c r="G24" s="19"/>
      <c r="H24" s="20"/>
    </row>
    <row r="25" spans="1:8" ht="61.5" customHeight="1">
      <c r="A25" s="18"/>
      <c r="B25" s="18"/>
      <c r="C25" s="18"/>
      <c r="D25" s="18"/>
      <c r="E25" s="18"/>
      <c r="F25" s="18"/>
      <c r="G25" s="19"/>
      <c r="H25" s="20"/>
    </row>
    <row r="26" spans="1:8" ht="66" customHeight="1">
      <c r="A26" s="18"/>
      <c r="B26" s="18"/>
      <c r="C26" s="18"/>
      <c r="D26" s="18"/>
      <c r="E26" s="18"/>
      <c r="F26" s="18"/>
      <c r="G26" s="19"/>
      <c r="H26" s="20"/>
    </row>
    <row r="27" spans="1:8" ht="86.25" customHeight="1">
      <c r="A27" s="18"/>
      <c r="B27" s="18"/>
      <c r="C27" s="18"/>
      <c r="D27" s="18"/>
      <c r="E27" s="18"/>
      <c r="F27" s="18"/>
      <c r="G27" s="19"/>
      <c r="H27" s="20"/>
    </row>
    <row r="28" spans="1:8" ht="60.75" customHeight="1">
      <c r="A28" s="18"/>
      <c r="B28" s="18"/>
      <c r="C28" s="18"/>
      <c r="D28" s="18"/>
      <c r="E28" s="18"/>
      <c r="F28" s="18"/>
      <c r="G28" s="19"/>
      <c r="H28" s="20"/>
    </row>
    <row r="29" spans="1:8" ht="0.75" customHeight="1">
      <c r="A29" s="178"/>
      <c r="B29" s="178"/>
      <c r="C29" s="178"/>
      <c r="D29" s="178"/>
      <c r="E29" s="178"/>
      <c r="F29" s="178"/>
      <c r="G29" s="10"/>
      <c r="H29" s="10"/>
    </row>
    <row r="30" ht="12.75" hidden="1">
      <c r="G30" s="9"/>
    </row>
    <row r="31" spans="1:8" ht="22.5" customHeight="1">
      <c r="A31" s="187" t="s">
        <v>14</v>
      </c>
      <c r="B31" s="187"/>
      <c r="C31" s="187"/>
      <c r="D31" s="187"/>
      <c r="E31" s="187"/>
      <c r="F31" s="187"/>
      <c r="G31" s="187"/>
      <c r="H31" s="187"/>
    </row>
    <row r="32" spans="1:8" ht="22.5" customHeight="1">
      <c r="A32" s="22"/>
      <c r="B32" s="22"/>
      <c r="C32" s="22"/>
      <c r="D32" s="22"/>
      <c r="E32" s="22"/>
      <c r="F32" s="22"/>
      <c r="G32" s="22"/>
      <c r="H32" s="22"/>
    </row>
    <row r="33" spans="1:8" ht="46.5" customHeight="1">
      <c r="A33" s="110" t="s">
        <v>220</v>
      </c>
      <c r="B33" s="110"/>
      <c r="C33" s="110"/>
      <c r="D33" s="110"/>
      <c r="E33" s="110"/>
      <c r="F33" s="110"/>
      <c r="G33" s="110"/>
      <c r="H33" s="110"/>
    </row>
    <row r="34" spans="1:8" ht="46.5" customHeight="1">
      <c r="A34" s="187" t="s">
        <v>15</v>
      </c>
      <c r="B34" s="187"/>
      <c r="C34" s="187"/>
      <c r="D34" s="187"/>
      <c r="E34" s="187"/>
      <c r="F34" s="187"/>
      <c r="G34" s="187"/>
      <c r="H34" s="187"/>
    </row>
    <row r="35" spans="1:8" ht="45.75" customHeight="1">
      <c r="A35" s="188" t="s">
        <v>221</v>
      </c>
      <c r="B35" s="188"/>
      <c r="C35" s="188"/>
      <c r="D35" s="188"/>
      <c r="E35" s="188"/>
      <c r="F35" s="188"/>
      <c r="G35" s="188"/>
      <c r="H35" s="188"/>
    </row>
    <row r="36" spans="1:8" ht="44.25" customHeight="1">
      <c r="A36" s="188" t="s">
        <v>222</v>
      </c>
      <c r="B36" s="188"/>
      <c r="C36" s="188"/>
      <c r="D36" s="188"/>
      <c r="E36" s="188"/>
      <c r="F36" s="188"/>
      <c r="G36" s="188"/>
      <c r="H36" s="188"/>
    </row>
    <row r="37" spans="1:8" ht="46.5" customHeight="1">
      <c r="A37" s="188" t="s">
        <v>223</v>
      </c>
      <c r="B37" s="188"/>
      <c r="C37" s="188"/>
      <c r="D37" s="188"/>
      <c r="E37" s="188"/>
      <c r="F37" s="188"/>
      <c r="G37" s="188"/>
      <c r="H37" s="188"/>
    </row>
    <row r="38" spans="1:8" ht="45.7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33.75" customHeight="1">
      <c r="A39" s="187" t="s">
        <v>16</v>
      </c>
      <c r="B39" s="187"/>
      <c r="C39" s="187"/>
      <c r="D39" s="187"/>
      <c r="E39" s="187"/>
      <c r="F39" s="187"/>
      <c r="G39" s="187"/>
      <c r="H39" s="187"/>
    </row>
    <row r="40" spans="1:8" ht="33.75" customHeight="1">
      <c r="A40" s="188" t="s">
        <v>226</v>
      </c>
      <c r="B40" s="188"/>
      <c r="C40" s="188"/>
      <c r="D40" s="188"/>
      <c r="E40" s="188"/>
      <c r="F40" s="188"/>
      <c r="G40" s="188"/>
      <c r="H40" s="188"/>
    </row>
    <row r="41" spans="1:8" ht="64.5" customHeight="1">
      <c r="A41" s="188"/>
      <c r="B41" s="188"/>
      <c r="C41" s="188"/>
      <c r="D41" s="188"/>
      <c r="E41" s="188"/>
      <c r="F41" s="188"/>
      <c r="G41" s="188"/>
      <c r="H41" s="188"/>
    </row>
    <row r="42" spans="1:8" ht="84.75" customHeight="1">
      <c r="A42" s="188"/>
      <c r="B42" s="188"/>
      <c r="C42" s="188"/>
      <c r="D42" s="188"/>
      <c r="E42" s="188"/>
      <c r="F42" s="188"/>
      <c r="G42" s="188"/>
      <c r="H42" s="188"/>
    </row>
    <row r="43" spans="1:8" ht="22.5" customHeight="1" hidden="1">
      <c r="A43" s="188"/>
      <c r="B43" s="188"/>
      <c r="C43" s="188"/>
      <c r="D43" s="188"/>
      <c r="E43" s="188"/>
      <c r="F43" s="188"/>
      <c r="G43" s="188"/>
      <c r="H43" s="188"/>
    </row>
    <row r="44" spans="1:8" ht="22.5" customHeight="1" hidden="1">
      <c r="A44" s="22"/>
      <c r="B44" s="22"/>
      <c r="C44" s="22"/>
      <c r="D44" s="22"/>
      <c r="E44" s="22"/>
      <c r="F44" s="22"/>
      <c r="G44" s="22"/>
      <c r="H44" s="22"/>
    </row>
    <row r="45" spans="1:8" ht="48" customHeight="1">
      <c r="A45" s="22"/>
      <c r="B45" s="22"/>
      <c r="C45" s="22"/>
      <c r="D45" s="22"/>
      <c r="E45" s="22"/>
      <c r="F45" s="22"/>
      <c r="G45" s="22"/>
      <c r="H45" s="22"/>
    </row>
    <row r="46" spans="1:8" ht="71.25" customHeight="1">
      <c r="A46" s="22"/>
      <c r="B46" s="22"/>
      <c r="C46" s="22"/>
      <c r="D46" s="22"/>
      <c r="E46" s="22"/>
      <c r="F46" s="22"/>
      <c r="G46" s="22"/>
      <c r="H46" s="22"/>
    </row>
    <row r="47" spans="1:8" ht="62.25" customHeight="1">
      <c r="A47" s="22"/>
      <c r="B47" s="22"/>
      <c r="C47" s="22"/>
      <c r="D47" s="22"/>
      <c r="E47" s="22"/>
      <c r="F47" s="22"/>
      <c r="G47" s="22"/>
      <c r="H47" s="22"/>
    </row>
    <row r="48" spans="1:8" ht="0.75" customHeight="1">
      <c r="A48" s="22"/>
      <c r="B48" s="22"/>
      <c r="C48" s="22"/>
      <c r="D48" s="22"/>
      <c r="E48" s="22"/>
      <c r="F48" s="22"/>
      <c r="G48" s="22"/>
      <c r="H48" s="22"/>
    </row>
    <row r="49" spans="1:8" ht="22.5" customHeight="1" hidden="1">
      <c r="A49" s="22"/>
      <c r="B49" s="22"/>
      <c r="C49" s="22"/>
      <c r="D49" s="22"/>
      <c r="E49" s="22"/>
      <c r="F49" s="22"/>
      <c r="G49" s="22"/>
      <c r="H49" s="22"/>
    </row>
    <row r="50" spans="1:8" ht="22.5" customHeight="1" hidden="1">
      <c r="A50" s="22"/>
      <c r="B50" s="22"/>
      <c r="C50" s="22"/>
      <c r="D50" s="22"/>
      <c r="E50" s="22"/>
      <c r="F50" s="22"/>
      <c r="G50" s="22"/>
      <c r="H50" s="22"/>
    </row>
    <row r="51" spans="1:8" ht="22.5" customHeight="1" hidden="1">
      <c r="A51" s="22"/>
      <c r="B51" s="22"/>
      <c r="C51" s="22"/>
      <c r="D51" s="22"/>
      <c r="E51" s="22"/>
      <c r="F51" s="22"/>
      <c r="G51" s="22"/>
      <c r="H51" s="22"/>
    </row>
    <row r="52" spans="1:8" ht="22.5" customHeight="1" hidden="1">
      <c r="A52" s="22"/>
      <c r="B52" s="22"/>
      <c r="C52" s="22"/>
      <c r="D52" s="22"/>
      <c r="E52" s="22"/>
      <c r="F52" s="22"/>
      <c r="G52" s="22"/>
      <c r="H52" s="22"/>
    </row>
    <row r="53" spans="1:8" ht="102" customHeight="1">
      <c r="A53" s="22"/>
      <c r="B53" s="22"/>
      <c r="C53" s="22"/>
      <c r="D53" s="22"/>
      <c r="E53" s="22"/>
      <c r="F53" s="22"/>
      <c r="G53" s="22"/>
      <c r="H53" s="22"/>
    </row>
    <row r="54" spans="1:8" ht="83.25" customHeight="1">
      <c r="A54" s="22"/>
      <c r="B54" s="22"/>
      <c r="C54" s="22"/>
      <c r="D54" s="22"/>
      <c r="E54" s="22"/>
      <c r="F54" s="22"/>
      <c r="G54" s="22"/>
      <c r="H54" s="22"/>
    </row>
    <row r="55" spans="1:8" ht="38.25" customHeight="1">
      <c r="A55" s="189" t="s">
        <v>17</v>
      </c>
      <c r="B55" s="189"/>
      <c r="C55" s="189"/>
      <c r="D55" s="189"/>
      <c r="E55" s="189"/>
      <c r="F55" s="189"/>
      <c r="G55" s="23"/>
      <c r="H55" s="23"/>
    </row>
    <row r="56" spans="1:8" ht="48" customHeight="1">
      <c r="A56" s="22"/>
      <c r="B56" s="22"/>
      <c r="C56" s="22"/>
      <c r="D56" s="22"/>
      <c r="E56" s="22"/>
      <c r="F56" s="22"/>
      <c r="G56" s="23"/>
      <c r="H56" s="23"/>
    </row>
    <row r="57" spans="1:8" ht="32.25" customHeight="1">
      <c r="A57" s="190" t="s">
        <v>18</v>
      </c>
      <c r="B57" s="191"/>
      <c r="C57" s="191"/>
      <c r="D57" s="192"/>
      <c r="E57" s="24" t="s">
        <v>19</v>
      </c>
      <c r="F57" s="25" t="s">
        <v>20</v>
      </c>
      <c r="G57" s="23"/>
      <c r="H57" s="23"/>
    </row>
    <row r="58" spans="1:8" ht="32.25" customHeight="1">
      <c r="A58" s="151" t="s">
        <v>21</v>
      </c>
      <c r="B58" s="152"/>
      <c r="C58" s="152"/>
      <c r="D58" s="153"/>
      <c r="E58" s="25" t="s">
        <v>22</v>
      </c>
      <c r="F58" s="111">
        <v>3215126.9</v>
      </c>
      <c r="G58" s="23"/>
      <c r="H58" s="23"/>
    </row>
    <row r="59" spans="1:8" ht="36" customHeight="1">
      <c r="A59" s="154" t="s">
        <v>23</v>
      </c>
      <c r="B59" s="155"/>
      <c r="C59" s="155"/>
      <c r="D59" s="149"/>
      <c r="E59" s="26"/>
      <c r="F59" s="112"/>
      <c r="G59" s="23"/>
      <c r="H59" s="23"/>
    </row>
    <row r="60" spans="1:8" ht="36" customHeight="1">
      <c r="A60" s="154" t="s">
        <v>24</v>
      </c>
      <c r="B60" s="155"/>
      <c r="C60" s="155"/>
      <c r="D60" s="149"/>
      <c r="E60" s="27" t="s">
        <v>22</v>
      </c>
      <c r="F60" s="113">
        <v>3215126.9</v>
      </c>
      <c r="G60" s="23"/>
      <c r="H60" s="23"/>
    </row>
    <row r="61" spans="1:8" ht="34.5" customHeight="1">
      <c r="A61" s="154" t="s">
        <v>25</v>
      </c>
      <c r="B61" s="155"/>
      <c r="C61" s="155"/>
      <c r="D61" s="149"/>
      <c r="E61" s="27" t="s">
        <v>22</v>
      </c>
      <c r="F61" s="113">
        <v>0</v>
      </c>
      <c r="G61" s="23"/>
      <c r="H61" s="23"/>
    </row>
    <row r="62" spans="1:8" ht="36" customHeight="1">
      <c r="A62" s="150" t="s">
        <v>26</v>
      </c>
      <c r="B62" s="176"/>
      <c r="C62" s="176"/>
      <c r="D62" s="177"/>
      <c r="E62" s="27" t="s">
        <v>22</v>
      </c>
      <c r="F62" s="113">
        <v>0</v>
      </c>
      <c r="G62" s="23"/>
      <c r="H62" s="23"/>
    </row>
    <row r="63" spans="1:8" ht="33.75" customHeight="1">
      <c r="A63" s="151" t="s">
        <v>27</v>
      </c>
      <c r="B63" s="152"/>
      <c r="C63" s="152"/>
      <c r="D63" s="153"/>
      <c r="E63" s="25" t="s">
        <v>22</v>
      </c>
      <c r="F63" s="111">
        <v>18211995.51</v>
      </c>
      <c r="G63" s="23"/>
      <c r="H63" s="23"/>
    </row>
    <row r="64" spans="1:8" ht="31.5" customHeight="1">
      <c r="A64" s="154" t="s">
        <v>28</v>
      </c>
      <c r="B64" s="155"/>
      <c r="C64" s="155"/>
      <c r="D64" s="149"/>
      <c r="E64" s="26"/>
      <c r="F64" s="112"/>
      <c r="G64" s="21"/>
      <c r="H64" s="21"/>
    </row>
    <row r="65" spans="1:8" ht="39" customHeight="1">
      <c r="A65" s="154" t="s">
        <v>29</v>
      </c>
      <c r="B65" s="155"/>
      <c r="C65" s="155"/>
      <c r="D65" s="149"/>
      <c r="E65" s="27" t="s">
        <v>22</v>
      </c>
      <c r="F65" s="113">
        <v>9393917.3</v>
      </c>
      <c r="G65" s="21"/>
      <c r="H65" s="21"/>
    </row>
    <row r="66" spans="1:8" ht="24" customHeight="1">
      <c r="A66" s="21"/>
      <c r="B66" s="21"/>
      <c r="C66" s="21"/>
      <c r="D66" s="21"/>
      <c r="E66" s="21"/>
      <c r="F66" s="21"/>
      <c r="G66" s="21"/>
      <c r="H66" s="21"/>
    </row>
    <row r="67" spans="1:8" ht="8.25" customHeight="1">
      <c r="A67" s="18"/>
      <c r="B67" s="18"/>
      <c r="C67" s="18"/>
      <c r="D67" s="18"/>
      <c r="E67" s="18"/>
      <c r="F67" s="18"/>
      <c r="G67" s="9"/>
      <c r="H67" s="18"/>
    </row>
    <row r="68" spans="1:8" ht="18.75">
      <c r="A68" s="178" t="s">
        <v>30</v>
      </c>
      <c r="B68" s="178"/>
      <c r="C68" s="178"/>
      <c r="D68" s="178"/>
      <c r="E68" s="178"/>
      <c r="F68" s="178"/>
      <c r="G68" s="10"/>
      <c r="H68" s="10"/>
    </row>
    <row r="69" spans="1:8" ht="12.75">
      <c r="A69" s="18"/>
      <c r="B69" s="18"/>
      <c r="C69" s="18"/>
      <c r="D69" s="18"/>
      <c r="E69" s="18"/>
      <c r="F69" s="18"/>
      <c r="G69" s="9"/>
      <c r="H69" s="18"/>
    </row>
    <row r="70" spans="1:8" ht="27" customHeight="1">
      <c r="A70" s="190" t="s">
        <v>18</v>
      </c>
      <c r="B70" s="191"/>
      <c r="C70" s="191"/>
      <c r="D70" s="191"/>
      <c r="E70" s="192"/>
      <c r="F70" s="29" t="s">
        <v>31</v>
      </c>
      <c r="G70" s="30"/>
      <c r="H70" s="30"/>
    </row>
    <row r="71" spans="1:8" ht="28.5" customHeight="1">
      <c r="A71" s="179" t="s">
        <v>32</v>
      </c>
      <c r="B71" s="180"/>
      <c r="C71" s="180"/>
      <c r="D71" s="180"/>
      <c r="E71" s="181"/>
      <c r="F71" s="114">
        <v>224643862.97</v>
      </c>
      <c r="G71" s="31"/>
      <c r="H71" s="31"/>
    </row>
    <row r="72" spans="1:8" ht="15.75">
      <c r="A72" s="32" t="s">
        <v>33</v>
      </c>
      <c r="B72" s="33"/>
      <c r="C72" s="33"/>
      <c r="D72" s="33"/>
      <c r="E72" s="33"/>
      <c r="F72" s="115"/>
      <c r="G72" s="31"/>
      <c r="H72" s="31"/>
    </row>
    <row r="73" spans="1:8" ht="20.25" customHeight="1">
      <c r="A73" s="34" t="s">
        <v>34</v>
      </c>
      <c r="B73" s="35"/>
      <c r="C73" s="35"/>
      <c r="D73" s="35"/>
      <c r="E73" s="35"/>
      <c r="F73" s="116">
        <v>3215126.9</v>
      </c>
      <c r="G73" s="31"/>
      <c r="H73" s="31"/>
    </row>
    <row r="74" spans="1:8" ht="15.75">
      <c r="A74" s="32" t="s">
        <v>35</v>
      </c>
      <c r="B74" s="33"/>
      <c r="C74" s="33"/>
      <c r="D74" s="33"/>
      <c r="E74" s="33"/>
      <c r="F74" s="115"/>
      <c r="G74" s="31"/>
      <c r="H74" s="31"/>
    </row>
    <row r="75" spans="1:8" ht="24.75" customHeight="1">
      <c r="A75" s="36" t="s">
        <v>36</v>
      </c>
      <c r="B75" s="37"/>
      <c r="C75" s="37"/>
      <c r="D75" s="37"/>
      <c r="E75" s="37"/>
      <c r="F75" s="117">
        <v>1407657.85</v>
      </c>
      <c r="G75" s="31"/>
      <c r="H75" s="31"/>
    </row>
    <row r="76" spans="1:8" ht="20.25" customHeight="1">
      <c r="A76" s="38" t="s">
        <v>37</v>
      </c>
      <c r="B76" s="39"/>
      <c r="C76" s="39"/>
      <c r="D76" s="39"/>
      <c r="E76" s="39"/>
      <c r="F76" s="118">
        <v>9393917.3</v>
      </c>
      <c r="G76" s="31"/>
      <c r="H76" s="31"/>
    </row>
    <row r="77" spans="1:8" ht="22.5" customHeight="1">
      <c r="A77" s="32" t="s">
        <v>35</v>
      </c>
      <c r="B77" s="33"/>
      <c r="C77" s="33"/>
      <c r="D77" s="33"/>
      <c r="E77" s="33"/>
      <c r="F77" s="115"/>
      <c r="G77" s="30"/>
      <c r="H77" s="30"/>
    </row>
    <row r="78" spans="1:8" ht="27.75" customHeight="1">
      <c r="A78" s="36" t="s">
        <v>36</v>
      </c>
      <c r="B78" s="37"/>
      <c r="C78" s="37"/>
      <c r="D78" s="37"/>
      <c r="E78" s="37"/>
      <c r="F78" s="117">
        <v>2126620.04</v>
      </c>
      <c r="G78" s="31"/>
      <c r="H78" s="31"/>
    </row>
    <row r="79" spans="1:8" ht="29.25" customHeight="1">
      <c r="A79" s="179" t="s">
        <v>38</v>
      </c>
      <c r="B79" s="180"/>
      <c r="C79" s="180"/>
      <c r="D79" s="180"/>
      <c r="E79" s="181"/>
      <c r="F79" s="114">
        <v>-223185208.84</v>
      </c>
      <c r="G79" s="31"/>
      <c r="H79" s="31"/>
    </row>
    <row r="80" spans="1:8" ht="23.25" customHeight="1">
      <c r="A80" s="32" t="s">
        <v>33</v>
      </c>
      <c r="B80" s="33"/>
      <c r="C80" s="33"/>
      <c r="D80" s="33"/>
      <c r="E80" s="33"/>
      <c r="F80" s="115"/>
      <c r="G80" s="31"/>
      <c r="H80" s="31"/>
    </row>
    <row r="81" spans="1:8" ht="28.5" customHeight="1">
      <c r="A81" s="34" t="s">
        <v>39</v>
      </c>
      <c r="B81" s="35"/>
      <c r="C81" s="35"/>
      <c r="D81" s="35"/>
      <c r="E81" s="35"/>
      <c r="F81" s="116">
        <v>889662.57</v>
      </c>
      <c r="G81" s="31"/>
      <c r="H81" s="31"/>
    </row>
    <row r="82" spans="1:8" ht="30" customHeight="1">
      <c r="A82" s="38" t="s">
        <v>40</v>
      </c>
      <c r="B82" s="39"/>
      <c r="C82" s="39"/>
      <c r="D82" s="39"/>
      <c r="E82" s="39"/>
      <c r="F82" s="118">
        <v>0</v>
      </c>
      <c r="G82" s="31"/>
      <c r="H82" s="31"/>
    </row>
    <row r="83" spans="1:8" ht="39" customHeight="1">
      <c r="A83" s="179" t="s">
        <v>41</v>
      </c>
      <c r="B83" s="180"/>
      <c r="C83" s="180"/>
      <c r="D83" s="180"/>
      <c r="E83" s="181"/>
      <c r="F83" s="114">
        <v>823800</v>
      </c>
      <c r="G83" s="31"/>
      <c r="H83" s="31"/>
    </row>
    <row r="84" spans="1:8" ht="27.75" customHeight="1">
      <c r="A84" s="32" t="s">
        <v>33</v>
      </c>
      <c r="B84" s="33"/>
      <c r="C84" s="33"/>
      <c r="D84" s="33"/>
      <c r="E84" s="33"/>
      <c r="F84" s="115"/>
      <c r="G84" s="40"/>
      <c r="H84" s="40"/>
    </row>
    <row r="85" spans="1:8" ht="38.25" customHeight="1">
      <c r="A85" s="34" t="s">
        <v>42</v>
      </c>
      <c r="B85" s="35"/>
      <c r="C85" s="35"/>
      <c r="D85" s="35"/>
      <c r="E85" s="35"/>
      <c r="F85" s="116">
        <v>0</v>
      </c>
      <c r="G85" s="40"/>
      <c r="H85" s="40"/>
    </row>
    <row r="86" ht="30" customHeight="1">
      <c r="G86" s="9"/>
    </row>
    <row r="87" spans="1:8" ht="36" customHeight="1">
      <c r="A87" s="178" t="s">
        <v>43</v>
      </c>
      <c r="B87" s="178"/>
      <c r="C87" s="178"/>
      <c r="D87" s="178"/>
      <c r="E87" s="178"/>
      <c r="F87" s="178"/>
      <c r="G87" s="10"/>
      <c r="H87" s="10"/>
    </row>
    <row r="88" spans="1:8" ht="23.25" customHeight="1">
      <c r="A88" s="18"/>
      <c r="B88" s="18"/>
      <c r="C88" s="18"/>
      <c r="D88" s="18"/>
      <c r="E88" s="18"/>
      <c r="F88" s="18"/>
      <c r="G88" s="18"/>
      <c r="H88" s="18"/>
    </row>
    <row r="89" spans="1:8" ht="41.25" customHeight="1">
      <c r="A89" s="196" t="s">
        <v>18</v>
      </c>
      <c r="B89" s="197"/>
      <c r="C89" s="200" t="s">
        <v>44</v>
      </c>
      <c r="D89" s="175" t="s">
        <v>45</v>
      </c>
      <c r="E89" s="157" t="s">
        <v>46</v>
      </c>
      <c r="F89" s="182" t="s">
        <v>47</v>
      </c>
      <c r="G89" s="183"/>
      <c r="H89" s="184"/>
    </row>
    <row r="90" spans="1:8" ht="18.75">
      <c r="A90" s="198"/>
      <c r="B90" s="199"/>
      <c r="C90" s="201"/>
      <c r="D90" s="156"/>
      <c r="E90" s="158"/>
      <c r="F90" s="41" t="s">
        <v>48</v>
      </c>
      <c r="G90" s="42" t="s">
        <v>49</v>
      </c>
      <c r="H90" s="42" t="s">
        <v>50</v>
      </c>
    </row>
    <row r="91" spans="1:8" ht="28.5" customHeight="1">
      <c r="A91" s="194" t="s">
        <v>51</v>
      </c>
      <c r="B91" s="195"/>
      <c r="C91" s="44" t="s">
        <v>52</v>
      </c>
      <c r="D91" s="44" t="s">
        <v>52</v>
      </c>
      <c r="E91" s="44" t="s">
        <v>52</v>
      </c>
      <c r="F91" s="45">
        <v>60219.88</v>
      </c>
      <c r="G91" s="46"/>
      <c r="H91" s="46"/>
    </row>
    <row r="92" spans="1:8" ht="21.75" customHeight="1">
      <c r="A92" s="202" t="s">
        <v>53</v>
      </c>
      <c r="B92" s="203"/>
      <c r="C92" s="47" t="s">
        <v>52</v>
      </c>
      <c r="D92" s="47" t="s">
        <v>52</v>
      </c>
      <c r="E92" s="47" t="s">
        <v>52</v>
      </c>
      <c r="F92" s="48">
        <f>F94+F95+F96</f>
        <v>38110203.370000005</v>
      </c>
      <c r="G92" s="49">
        <f>G94+G95+G96</f>
        <v>35818930</v>
      </c>
      <c r="H92" s="49">
        <f>H94+H95+H96</f>
        <v>37053930</v>
      </c>
    </row>
    <row r="93" spans="1:8" ht="22.5" customHeight="1">
      <c r="A93" s="204" t="s">
        <v>35</v>
      </c>
      <c r="B93" s="205"/>
      <c r="C93" s="50"/>
      <c r="D93" s="50"/>
      <c r="E93" s="51"/>
      <c r="F93" s="52"/>
      <c r="G93" s="53"/>
      <c r="H93" s="54"/>
    </row>
    <row r="94" spans="1:8" ht="45.75" customHeight="1">
      <c r="A94" s="150" t="s">
        <v>54</v>
      </c>
      <c r="B94" s="177"/>
      <c r="C94" s="44" t="s">
        <v>52</v>
      </c>
      <c r="D94" s="44" t="s">
        <v>52</v>
      </c>
      <c r="E94" s="44" t="s">
        <v>52</v>
      </c>
      <c r="F94" s="45">
        <f>F102</f>
        <v>31926600</v>
      </c>
      <c r="G94" s="45">
        <f>G102</f>
        <v>30508700</v>
      </c>
      <c r="H94" s="45">
        <f>H102</f>
        <v>31680100</v>
      </c>
    </row>
    <row r="95" spans="1:8" ht="28.5" customHeight="1">
      <c r="A95" s="150" t="s">
        <v>55</v>
      </c>
      <c r="B95" s="177"/>
      <c r="C95" s="44" t="s">
        <v>52</v>
      </c>
      <c r="D95" s="44" t="s">
        <v>52</v>
      </c>
      <c r="E95" s="44" t="s">
        <v>52</v>
      </c>
      <c r="F95" s="45">
        <f>F229</f>
        <v>4509441.21</v>
      </c>
      <c r="G95" s="45">
        <f>G229</f>
        <v>3672630</v>
      </c>
      <c r="H95" s="45">
        <f>H229</f>
        <v>3723630</v>
      </c>
    </row>
    <row r="96" spans="1:8" ht="27.75" customHeight="1">
      <c r="A96" s="150" t="s">
        <v>56</v>
      </c>
      <c r="B96" s="177"/>
      <c r="C96" s="44" t="s">
        <v>52</v>
      </c>
      <c r="D96" s="44" t="s">
        <v>52</v>
      </c>
      <c r="E96" s="44" t="s">
        <v>52</v>
      </c>
      <c r="F96" s="46">
        <f>F173-60219.88</f>
        <v>1674162.1600000004</v>
      </c>
      <c r="G96" s="46">
        <f>G173</f>
        <v>1637600</v>
      </c>
      <c r="H96" s="46">
        <f>H173</f>
        <v>1650200</v>
      </c>
    </row>
    <row r="97" spans="1:8" ht="29.25" customHeight="1">
      <c r="A97" s="194" t="s">
        <v>57</v>
      </c>
      <c r="B97" s="195"/>
      <c r="C97" s="44" t="s">
        <v>52</v>
      </c>
      <c r="D97" s="44" t="s">
        <v>52</v>
      </c>
      <c r="E97" s="44" t="s">
        <v>52</v>
      </c>
      <c r="F97" s="45"/>
      <c r="G97" s="46"/>
      <c r="H97" s="46"/>
    </row>
    <row r="98" spans="1:8" ht="26.25" customHeight="1">
      <c r="A98" s="202" t="s">
        <v>58</v>
      </c>
      <c r="B98" s="203"/>
      <c r="C98" s="47" t="s">
        <v>52</v>
      </c>
      <c r="D98" s="47" t="s">
        <v>52</v>
      </c>
      <c r="E98" s="47" t="s">
        <v>52</v>
      </c>
      <c r="F98" s="48">
        <f>F100</f>
        <v>38170423.25</v>
      </c>
      <c r="G98" s="48">
        <f>G100</f>
        <v>35818930</v>
      </c>
      <c r="H98" s="48">
        <f>H100</f>
        <v>37053930</v>
      </c>
    </row>
    <row r="99" spans="1:8" ht="29.25" customHeight="1">
      <c r="A99" s="204" t="s">
        <v>35</v>
      </c>
      <c r="B99" s="205"/>
      <c r="C99" s="50"/>
      <c r="D99" s="50"/>
      <c r="E99" s="51"/>
      <c r="F99" s="52"/>
      <c r="G99" s="53"/>
      <c r="H99" s="54"/>
    </row>
    <row r="100" spans="1:8" ht="46.5" customHeight="1">
      <c r="A100" s="202" t="s">
        <v>59</v>
      </c>
      <c r="B100" s="203"/>
      <c r="C100" s="55"/>
      <c r="D100" s="55"/>
      <c r="E100" s="55"/>
      <c r="F100" s="48">
        <f>F101+F228</f>
        <v>38170423.25</v>
      </c>
      <c r="G100" s="48">
        <f>G101+G228</f>
        <v>35818930</v>
      </c>
      <c r="H100" s="48">
        <f>H101+H228</f>
        <v>37053930</v>
      </c>
    </row>
    <row r="101" spans="1:8" ht="31.5" customHeight="1">
      <c r="A101" s="206" t="s">
        <v>60</v>
      </c>
      <c r="B101" s="207"/>
      <c r="C101" s="56"/>
      <c r="D101" s="56"/>
      <c r="E101" s="56"/>
      <c r="F101" s="57">
        <f>F102+F173</f>
        <v>33660982.04</v>
      </c>
      <c r="G101" s="57">
        <f>G102+G173</f>
        <v>32146300</v>
      </c>
      <c r="H101" s="57">
        <f>H102+H173</f>
        <v>33330300</v>
      </c>
    </row>
    <row r="102" spans="1:8" ht="52.5" customHeight="1">
      <c r="A102" s="208" t="s">
        <v>61</v>
      </c>
      <c r="B102" s="209"/>
      <c r="C102" s="56"/>
      <c r="D102" s="56"/>
      <c r="E102" s="56"/>
      <c r="F102" s="58">
        <f>F103+F131+F167</f>
        <v>31926600</v>
      </c>
      <c r="G102" s="58">
        <f>G103+G131+G167</f>
        <v>30508700</v>
      </c>
      <c r="H102" s="58">
        <f>H103+H131+H167</f>
        <v>31680100</v>
      </c>
    </row>
    <row r="103" spans="1:8" ht="31.5" customHeight="1">
      <c r="A103" s="173" t="s">
        <v>62</v>
      </c>
      <c r="B103" s="174"/>
      <c r="C103" s="59"/>
      <c r="D103" s="59"/>
      <c r="E103" s="59"/>
      <c r="F103" s="60">
        <f>F104+F106+F112+F114</f>
        <v>24262300</v>
      </c>
      <c r="G103" s="60">
        <f>G104+G106+G112+G114</f>
        <v>22983600</v>
      </c>
      <c r="H103" s="60">
        <f>H104+H106+H112+H114</f>
        <v>24127100</v>
      </c>
    </row>
    <row r="104" spans="1:8" ht="28.5" customHeight="1">
      <c r="A104" s="167" t="s">
        <v>63</v>
      </c>
      <c r="B104" s="168"/>
      <c r="C104" s="24" t="s">
        <v>64</v>
      </c>
      <c r="D104" s="61"/>
      <c r="E104" s="62"/>
      <c r="F104" s="46">
        <f>SUM(F105)</f>
        <v>17136100</v>
      </c>
      <c r="G104" s="46">
        <f>SUM(G105)</f>
        <v>16941200</v>
      </c>
      <c r="H104" s="46">
        <f>SUM(H105)</f>
        <v>17288300</v>
      </c>
    </row>
    <row r="105" spans="1:8" ht="28.5" customHeight="1">
      <c r="A105" s="169" t="s">
        <v>65</v>
      </c>
      <c r="B105" s="170"/>
      <c r="C105" s="63"/>
      <c r="D105" s="64">
        <v>211</v>
      </c>
      <c r="E105" s="65" t="s">
        <v>66</v>
      </c>
      <c r="F105" s="66">
        <v>17136100</v>
      </c>
      <c r="G105" s="66">
        <v>16941200</v>
      </c>
      <c r="H105" s="66">
        <v>17288300</v>
      </c>
    </row>
    <row r="106" spans="1:8" ht="29.25" customHeight="1">
      <c r="A106" s="167" t="s">
        <v>67</v>
      </c>
      <c r="B106" s="168"/>
      <c r="C106" s="67" t="s">
        <v>68</v>
      </c>
      <c r="D106" s="65"/>
      <c r="E106" s="68"/>
      <c r="F106" s="46">
        <f>SUM(F107)</f>
        <v>1800</v>
      </c>
      <c r="G106" s="46">
        <f>SUM(G107)</f>
        <v>1800</v>
      </c>
      <c r="H106" s="46">
        <f>SUM(H107)</f>
        <v>1800</v>
      </c>
    </row>
    <row r="107" spans="1:8" ht="30.75" customHeight="1">
      <c r="A107" s="169" t="s">
        <v>69</v>
      </c>
      <c r="B107" s="170"/>
      <c r="C107" s="63"/>
      <c r="D107" s="64">
        <v>212</v>
      </c>
      <c r="E107" s="65" t="s">
        <v>70</v>
      </c>
      <c r="F107" s="66">
        <f>SUM(F108:F111)</f>
        <v>1800</v>
      </c>
      <c r="G107" s="66">
        <f>SUM(G108:G111)</f>
        <v>1800</v>
      </c>
      <c r="H107" s="66">
        <f>SUM(H108:H111)</f>
        <v>1800</v>
      </c>
    </row>
    <row r="108" spans="1:8" ht="27" customHeight="1" hidden="1">
      <c r="A108" s="69" t="s">
        <v>71</v>
      </c>
      <c r="B108" s="70"/>
      <c r="C108" s="71"/>
      <c r="D108" s="71"/>
      <c r="E108" s="72" t="s">
        <v>72</v>
      </c>
      <c r="F108" s="73"/>
      <c r="G108" s="74"/>
      <c r="H108" s="74"/>
    </row>
    <row r="109" spans="1:8" ht="27" customHeight="1">
      <c r="A109" s="171" t="s">
        <v>73</v>
      </c>
      <c r="B109" s="172"/>
      <c r="C109" s="75"/>
      <c r="D109" s="75"/>
      <c r="E109" s="72" t="s">
        <v>74</v>
      </c>
      <c r="F109" s="73">
        <v>1800</v>
      </c>
      <c r="G109" s="74">
        <v>1800</v>
      </c>
      <c r="H109" s="74">
        <v>1800</v>
      </c>
    </row>
    <row r="110" spans="1:8" ht="24" customHeight="1" hidden="1">
      <c r="A110" s="171" t="s">
        <v>75</v>
      </c>
      <c r="B110" s="172"/>
      <c r="C110" s="75"/>
      <c r="D110" s="75"/>
      <c r="E110" s="72" t="s">
        <v>76</v>
      </c>
      <c r="F110" s="73"/>
      <c r="G110" s="74"/>
      <c r="H110" s="74"/>
    </row>
    <row r="111" spans="1:8" ht="19.5" customHeight="1" hidden="1">
      <c r="A111" s="76" t="s">
        <v>77</v>
      </c>
      <c r="B111" s="77"/>
      <c r="C111" s="75"/>
      <c r="D111" s="75"/>
      <c r="E111" s="72" t="s">
        <v>78</v>
      </c>
      <c r="F111" s="73"/>
      <c r="G111" s="74"/>
      <c r="H111" s="74"/>
    </row>
    <row r="112" spans="1:8" ht="37.5" customHeight="1">
      <c r="A112" s="167" t="s">
        <v>79</v>
      </c>
      <c r="B112" s="168"/>
      <c r="C112" s="67" t="s">
        <v>80</v>
      </c>
      <c r="D112" s="65"/>
      <c r="E112" s="68"/>
      <c r="F112" s="46">
        <f>SUM(F113)</f>
        <v>5174800</v>
      </c>
      <c r="G112" s="46">
        <f>SUM(G113)</f>
        <v>5116200</v>
      </c>
      <c r="H112" s="46">
        <f>SUM(H113)</f>
        <v>5912600</v>
      </c>
    </row>
    <row r="113" spans="1:8" ht="27.75" customHeight="1">
      <c r="A113" s="169" t="s">
        <v>81</v>
      </c>
      <c r="B113" s="170"/>
      <c r="C113" s="72"/>
      <c r="D113" s="64">
        <v>213</v>
      </c>
      <c r="E113" s="65" t="s">
        <v>82</v>
      </c>
      <c r="F113" s="66">
        <v>5174800</v>
      </c>
      <c r="G113" s="66">
        <v>5116200</v>
      </c>
      <c r="H113" s="66">
        <v>5912600</v>
      </c>
    </row>
    <row r="114" spans="1:8" ht="43.5" customHeight="1">
      <c r="A114" s="167" t="s">
        <v>83</v>
      </c>
      <c r="B114" s="168"/>
      <c r="C114" s="67" t="s">
        <v>84</v>
      </c>
      <c r="D114" s="65"/>
      <c r="E114" s="78"/>
      <c r="F114" s="46">
        <f>F115+F118+F121+F125+F127+F129</f>
        <v>1949600</v>
      </c>
      <c r="G114" s="46">
        <f>G115+G118+G121+G125+G127+G129</f>
        <v>924400</v>
      </c>
      <c r="H114" s="46">
        <f>H115+H118+H121+H125+H127+H129</f>
        <v>924400</v>
      </c>
    </row>
    <row r="115" spans="1:8" ht="35.25" customHeight="1">
      <c r="A115" s="169" t="s">
        <v>85</v>
      </c>
      <c r="B115" s="170"/>
      <c r="C115" s="65"/>
      <c r="D115" s="64">
        <v>221</v>
      </c>
      <c r="E115" s="65" t="s">
        <v>86</v>
      </c>
      <c r="F115" s="66">
        <f>SUM(F116:F117)</f>
        <v>118900</v>
      </c>
      <c r="G115" s="66">
        <f>SUM(G116:G117)</f>
        <v>118900</v>
      </c>
      <c r="H115" s="66">
        <f>SUM(H116:H117)</f>
        <v>118900</v>
      </c>
    </row>
    <row r="116" spans="1:8" ht="25.5" customHeight="1">
      <c r="A116" s="69" t="s">
        <v>87</v>
      </c>
      <c r="B116" s="79"/>
      <c r="C116" s="75"/>
      <c r="D116" s="75"/>
      <c r="E116" s="72" t="s">
        <v>88</v>
      </c>
      <c r="F116" s="73">
        <v>49600</v>
      </c>
      <c r="G116" s="73">
        <v>49600</v>
      </c>
      <c r="H116" s="73">
        <v>49600</v>
      </c>
    </row>
    <row r="117" spans="1:8" ht="21" customHeight="1">
      <c r="A117" s="69" t="s">
        <v>89</v>
      </c>
      <c r="B117" s="79"/>
      <c r="C117" s="75"/>
      <c r="D117" s="75"/>
      <c r="E117" s="72" t="s">
        <v>90</v>
      </c>
      <c r="F117" s="73">
        <v>69300</v>
      </c>
      <c r="G117" s="73">
        <v>69300</v>
      </c>
      <c r="H117" s="73">
        <v>69300</v>
      </c>
    </row>
    <row r="118" spans="1:8" ht="24.75" customHeight="1">
      <c r="A118" s="169" t="s">
        <v>91</v>
      </c>
      <c r="B118" s="170"/>
      <c r="C118" s="63"/>
      <c r="D118" s="64">
        <v>225</v>
      </c>
      <c r="E118" s="65" t="s">
        <v>92</v>
      </c>
      <c r="F118" s="66">
        <f>SUM(F119:F120)</f>
        <v>46500</v>
      </c>
      <c r="G118" s="66">
        <f>SUM(G119:G120)</f>
        <v>94000</v>
      </c>
      <c r="H118" s="66">
        <f>SUM(H119:H120)</f>
        <v>94000</v>
      </c>
    </row>
    <row r="119" spans="1:8" ht="36" customHeight="1">
      <c r="A119" s="171" t="s">
        <v>93</v>
      </c>
      <c r="B119" s="172"/>
      <c r="C119" s="63"/>
      <c r="D119" s="63"/>
      <c r="E119" s="72" t="s">
        <v>94</v>
      </c>
      <c r="F119" s="73">
        <v>46500</v>
      </c>
      <c r="G119" s="73">
        <v>94000</v>
      </c>
      <c r="H119" s="73">
        <v>94000</v>
      </c>
    </row>
    <row r="120" spans="1:8" ht="24.75" customHeight="1" hidden="1">
      <c r="A120" s="171" t="s">
        <v>95</v>
      </c>
      <c r="B120" s="172"/>
      <c r="C120" s="63"/>
      <c r="D120" s="63"/>
      <c r="E120" s="72" t="s">
        <v>96</v>
      </c>
      <c r="F120" s="73"/>
      <c r="G120" s="73"/>
      <c r="H120" s="73"/>
    </row>
    <row r="121" spans="1:8" ht="27" customHeight="1">
      <c r="A121" s="169" t="s">
        <v>97</v>
      </c>
      <c r="B121" s="170"/>
      <c r="C121" s="65"/>
      <c r="D121" s="64">
        <v>226</v>
      </c>
      <c r="E121" s="65" t="s">
        <v>98</v>
      </c>
      <c r="F121" s="66">
        <f>SUM(F122:F124)</f>
        <v>220800</v>
      </c>
      <c r="G121" s="66">
        <f>SUM(G122:G124)</f>
        <v>181500</v>
      </c>
      <c r="H121" s="66">
        <f>SUM(H122:H124)</f>
        <v>181500</v>
      </c>
    </row>
    <row r="122" spans="1:8" ht="25.5" customHeight="1" hidden="1">
      <c r="A122" s="171" t="s">
        <v>99</v>
      </c>
      <c r="B122" s="172"/>
      <c r="C122" s="63"/>
      <c r="D122" s="63"/>
      <c r="E122" s="72" t="s">
        <v>100</v>
      </c>
      <c r="F122" s="73"/>
      <c r="G122" s="73"/>
      <c r="H122" s="73"/>
    </row>
    <row r="123" spans="1:8" ht="34.5" customHeight="1">
      <c r="A123" s="171" t="s">
        <v>101</v>
      </c>
      <c r="B123" s="172"/>
      <c r="C123" s="63"/>
      <c r="D123" s="63"/>
      <c r="E123" s="72" t="s">
        <v>102</v>
      </c>
      <c r="F123" s="73">
        <v>138200</v>
      </c>
      <c r="G123" s="73">
        <v>79200</v>
      </c>
      <c r="H123" s="73">
        <v>79200</v>
      </c>
    </row>
    <row r="124" spans="1:8" ht="24" customHeight="1">
      <c r="A124" s="171" t="s">
        <v>103</v>
      </c>
      <c r="B124" s="172"/>
      <c r="C124" s="63"/>
      <c r="D124" s="63"/>
      <c r="E124" s="72" t="s">
        <v>104</v>
      </c>
      <c r="F124" s="73">
        <v>82600</v>
      </c>
      <c r="G124" s="73">
        <v>102300</v>
      </c>
      <c r="H124" s="73">
        <v>102300</v>
      </c>
    </row>
    <row r="125" spans="1:8" ht="24" customHeight="1">
      <c r="A125" s="169" t="s">
        <v>105</v>
      </c>
      <c r="B125" s="170"/>
      <c r="C125" s="65"/>
      <c r="D125" s="64">
        <v>290</v>
      </c>
      <c r="E125" s="65" t="s">
        <v>106</v>
      </c>
      <c r="F125" s="66">
        <f>SUM(F126)</f>
        <v>2800</v>
      </c>
      <c r="G125" s="66">
        <f>SUM(G126)</f>
        <v>2800</v>
      </c>
      <c r="H125" s="66">
        <f>SUM(H126)</f>
        <v>2800</v>
      </c>
    </row>
    <row r="126" spans="1:8" ht="29.25" customHeight="1">
      <c r="A126" s="69" t="s">
        <v>107</v>
      </c>
      <c r="B126" s="70"/>
      <c r="C126" s="63"/>
      <c r="D126" s="63"/>
      <c r="E126" s="72" t="s">
        <v>108</v>
      </c>
      <c r="F126" s="73">
        <v>2800</v>
      </c>
      <c r="G126" s="73">
        <v>2800</v>
      </c>
      <c r="H126" s="73">
        <v>2800</v>
      </c>
    </row>
    <row r="127" spans="1:8" ht="27" customHeight="1">
      <c r="A127" s="169" t="s">
        <v>109</v>
      </c>
      <c r="B127" s="170"/>
      <c r="C127" s="65"/>
      <c r="D127" s="64">
        <v>310</v>
      </c>
      <c r="E127" s="65" t="s">
        <v>110</v>
      </c>
      <c r="F127" s="66">
        <f>SUM(F128)</f>
        <v>1431600</v>
      </c>
      <c r="G127" s="66">
        <f>SUM(G128)</f>
        <v>468200</v>
      </c>
      <c r="H127" s="66">
        <f>SUM(H128)</f>
        <v>468200</v>
      </c>
    </row>
    <row r="128" spans="1:8" ht="33" customHeight="1">
      <c r="A128" s="171" t="s">
        <v>111</v>
      </c>
      <c r="B128" s="172"/>
      <c r="C128" s="65"/>
      <c r="D128" s="65"/>
      <c r="E128" s="72" t="s">
        <v>112</v>
      </c>
      <c r="F128" s="73">
        <v>1431600</v>
      </c>
      <c r="G128" s="73">
        <v>468200</v>
      </c>
      <c r="H128" s="73">
        <v>468200</v>
      </c>
    </row>
    <row r="129" spans="1:8" ht="27.75" customHeight="1">
      <c r="A129" s="169" t="s">
        <v>113</v>
      </c>
      <c r="B129" s="170"/>
      <c r="C129" s="65"/>
      <c r="D129" s="64">
        <v>340</v>
      </c>
      <c r="E129" s="65" t="s">
        <v>114</v>
      </c>
      <c r="F129" s="66">
        <f>SUM(F130)</f>
        <v>129000</v>
      </c>
      <c r="G129" s="66">
        <f>SUM(G130)</f>
        <v>59000</v>
      </c>
      <c r="H129" s="66">
        <f>SUM(H130)</f>
        <v>59000</v>
      </c>
    </row>
    <row r="130" spans="1:8" ht="30" customHeight="1">
      <c r="A130" s="171" t="s">
        <v>115</v>
      </c>
      <c r="B130" s="172"/>
      <c r="C130" s="65"/>
      <c r="D130" s="65"/>
      <c r="E130" s="72" t="s">
        <v>116</v>
      </c>
      <c r="F130" s="73">
        <v>129000</v>
      </c>
      <c r="G130" s="73">
        <v>59000</v>
      </c>
      <c r="H130" s="73">
        <v>59000</v>
      </c>
    </row>
    <row r="131" spans="1:8" ht="35.25" customHeight="1">
      <c r="A131" s="173" t="s">
        <v>117</v>
      </c>
      <c r="B131" s="174"/>
      <c r="C131" s="80"/>
      <c r="D131" s="80"/>
      <c r="E131" s="81"/>
      <c r="F131" s="60">
        <f>F132+F134+F140+F142+F160+F164</f>
        <v>7575200</v>
      </c>
      <c r="G131" s="60">
        <f>G132+G134+G140+G142+G160+G164</f>
        <v>7432600</v>
      </c>
      <c r="H131" s="60">
        <f>H132+H134+H140+H142+H160+H164</f>
        <v>7460500</v>
      </c>
    </row>
    <row r="132" spans="1:8" ht="28.5" customHeight="1">
      <c r="A132" s="167" t="s">
        <v>63</v>
      </c>
      <c r="B132" s="168"/>
      <c r="C132" s="67" t="s">
        <v>118</v>
      </c>
      <c r="D132" s="65"/>
      <c r="E132" s="82"/>
      <c r="F132" s="46">
        <f>F133</f>
        <v>698200</v>
      </c>
      <c r="G132" s="46">
        <f>G133</f>
        <v>698200</v>
      </c>
      <c r="H132" s="46">
        <f>H133</f>
        <v>698200</v>
      </c>
    </row>
    <row r="133" spans="1:8" ht="32.25" customHeight="1">
      <c r="A133" s="169" t="s">
        <v>65</v>
      </c>
      <c r="B133" s="170"/>
      <c r="C133" s="63"/>
      <c r="D133" s="64">
        <v>211</v>
      </c>
      <c r="E133" s="65" t="s">
        <v>66</v>
      </c>
      <c r="F133" s="66">
        <v>698200</v>
      </c>
      <c r="G133" s="66">
        <v>698200</v>
      </c>
      <c r="H133" s="66">
        <v>698200</v>
      </c>
    </row>
    <row r="134" spans="1:8" ht="24" customHeight="1">
      <c r="A134" s="167" t="s">
        <v>67</v>
      </c>
      <c r="B134" s="168"/>
      <c r="C134" s="67" t="s">
        <v>119</v>
      </c>
      <c r="D134" s="65"/>
      <c r="E134" s="83"/>
      <c r="F134" s="46">
        <f>SUM(F135)</f>
        <v>4600</v>
      </c>
      <c r="G134" s="46">
        <f>SUM(G135)</f>
        <v>4600</v>
      </c>
      <c r="H134" s="46">
        <f>SUM(H135)</f>
        <v>4600</v>
      </c>
    </row>
    <row r="135" spans="1:8" ht="23.25" customHeight="1">
      <c r="A135" s="169" t="s">
        <v>69</v>
      </c>
      <c r="B135" s="170"/>
      <c r="C135" s="65"/>
      <c r="D135" s="64">
        <v>212</v>
      </c>
      <c r="E135" s="65" t="s">
        <v>70</v>
      </c>
      <c r="F135" s="66">
        <f>SUM(F136:F139)</f>
        <v>4600</v>
      </c>
      <c r="G135" s="66">
        <f>SUM(G136:G139)</f>
        <v>4600</v>
      </c>
      <c r="H135" s="66">
        <f>SUM(H136:H139)</f>
        <v>4600</v>
      </c>
    </row>
    <row r="136" spans="1:8" ht="27" customHeight="1">
      <c r="A136" s="69" t="s">
        <v>71</v>
      </c>
      <c r="B136" s="70"/>
      <c r="C136" s="63"/>
      <c r="D136" s="63"/>
      <c r="E136" s="72" t="s">
        <v>72</v>
      </c>
      <c r="F136" s="73">
        <v>600</v>
      </c>
      <c r="G136" s="73">
        <v>600</v>
      </c>
      <c r="H136" s="73">
        <v>600</v>
      </c>
    </row>
    <row r="137" spans="1:8" ht="22.5" customHeight="1">
      <c r="A137" s="171" t="s">
        <v>73</v>
      </c>
      <c r="B137" s="172"/>
      <c r="C137" s="63"/>
      <c r="D137" s="63"/>
      <c r="E137" s="72" t="s">
        <v>74</v>
      </c>
      <c r="F137" s="73"/>
      <c r="G137" s="73"/>
      <c r="H137" s="73"/>
    </row>
    <row r="138" spans="1:8" ht="23.25" customHeight="1">
      <c r="A138" s="171" t="s">
        <v>75</v>
      </c>
      <c r="B138" s="172"/>
      <c r="C138" s="63"/>
      <c r="D138" s="63"/>
      <c r="E138" s="72" t="s">
        <v>76</v>
      </c>
      <c r="F138" s="73">
        <v>1800</v>
      </c>
      <c r="G138" s="73">
        <v>1800</v>
      </c>
      <c r="H138" s="73">
        <v>1800</v>
      </c>
    </row>
    <row r="139" spans="1:8" ht="29.25" customHeight="1">
      <c r="A139" s="76" t="s">
        <v>77</v>
      </c>
      <c r="B139" s="77"/>
      <c r="C139" s="63"/>
      <c r="D139" s="63"/>
      <c r="E139" s="72" t="s">
        <v>78</v>
      </c>
      <c r="F139" s="73">
        <v>2200</v>
      </c>
      <c r="G139" s="73">
        <v>2200</v>
      </c>
      <c r="H139" s="73">
        <v>2200</v>
      </c>
    </row>
    <row r="140" spans="1:8" ht="42" customHeight="1">
      <c r="A140" s="167" t="s">
        <v>79</v>
      </c>
      <c r="B140" s="168"/>
      <c r="C140" s="67" t="s">
        <v>120</v>
      </c>
      <c r="D140" s="65"/>
      <c r="E140" s="68"/>
      <c r="F140" s="46">
        <f>F141</f>
        <v>210900</v>
      </c>
      <c r="G140" s="46">
        <f>G141</f>
        <v>210900</v>
      </c>
      <c r="H140" s="46">
        <f>H141</f>
        <v>238800</v>
      </c>
    </row>
    <row r="141" spans="1:8" ht="27" customHeight="1">
      <c r="A141" s="169" t="s">
        <v>81</v>
      </c>
      <c r="B141" s="170"/>
      <c r="C141" s="65"/>
      <c r="D141" s="64">
        <v>213</v>
      </c>
      <c r="E141" s="65" t="s">
        <v>82</v>
      </c>
      <c r="F141" s="66">
        <v>210900</v>
      </c>
      <c r="G141" s="66">
        <v>210900</v>
      </c>
      <c r="H141" s="66">
        <v>238800</v>
      </c>
    </row>
    <row r="142" spans="1:8" ht="40.5" customHeight="1">
      <c r="A142" s="167" t="s">
        <v>83</v>
      </c>
      <c r="B142" s="168"/>
      <c r="C142" s="67" t="s">
        <v>121</v>
      </c>
      <c r="D142" s="65"/>
      <c r="E142" s="68"/>
      <c r="F142" s="46">
        <f>F143+F148+F153+F157</f>
        <v>3317500</v>
      </c>
      <c r="G142" s="46">
        <f>G143+G148+G153+G157</f>
        <v>3124000</v>
      </c>
      <c r="H142" s="46">
        <f>H143+H148+H153+H157</f>
        <v>3124000</v>
      </c>
    </row>
    <row r="143" spans="1:8" ht="23.25" customHeight="1">
      <c r="A143" s="169" t="s">
        <v>122</v>
      </c>
      <c r="B143" s="170"/>
      <c r="C143" s="65"/>
      <c r="D143" s="64">
        <v>223</v>
      </c>
      <c r="E143" s="65" t="s">
        <v>123</v>
      </c>
      <c r="F143" s="66">
        <f>SUM(F144:F147)</f>
        <v>2713800</v>
      </c>
      <c r="G143" s="66">
        <f>SUM(G144:G147)</f>
        <v>2713800</v>
      </c>
      <c r="H143" s="66">
        <f>SUM(H144:H147)</f>
        <v>2713800</v>
      </c>
    </row>
    <row r="144" spans="1:8" ht="25.5" customHeight="1">
      <c r="A144" s="171" t="s">
        <v>124</v>
      </c>
      <c r="B144" s="172"/>
      <c r="C144" s="63"/>
      <c r="D144" s="63"/>
      <c r="E144" s="72" t="s">
        <v>125</v>
      </c>
      <c r="F144" s="73">
        <v>1366000</v>
      </c>
      <c r="G144" s="73">
        <v>1366000</v>
      </c>
      <c r="H144" s="73">
        <v>1366000</v>
      </c>
    </row>
    <row r="145" spans="1:8" ht="21.75" customHeight="1">
      <c r="A145" s="171" t="s">
        <v>126</v>
      </c>
      <c r="B145" s="172"/>
      <c r="C145" s="63"/>
      <c r="D145" s="63"/>
      <c r="E145" s="72" t="s">
        <v>127</v>
      </c>
      <c r="F145" s="73">
        <v>904200</v>
      </c>
      <c r="G145" s="73">
        <v>904200</v>
      </c>
      <c r="H145" s="73">
        <v>904200</v>
      </c>
    </row>
    <row r="146" spans="1:8" ht="24.75" customHeight="1">
      <c r="A146" s="171" t="s">
        <v>128</v>
      </c>
      <c r="B146" s="172"/>
      <c r="C146" s="63"/>
      <c r="D146" s="63"/>
      <c r="E146" s="72" t="s">
        <v>129</v>
      </c>
      <c r="F146" s="73">
        <v>443600</v>
      </c>
      <c r="G146" s="73">
        <v>443600</v>
      </c>
      <c r="H146" s="73">
        <v>443600</v>
      </c>
    </row>
    <row r="147" spans="1:8" ht="23.25" customHeight="1" hidden="1">
      <c r="A147" s="69" t="s">
        <v>130</v>
      </c>
      <c r="B147" s="70"/>
      <c r="C147" s="63"/>
      <c r="D147" s="84"/>
      <c r="E147" s="72" t="s">
        <v>131</v>
      </c>
      <c r="F147" s="73"/>
      <c r="G147" s="74"/>
      <c r="H147" s="74"/>
    </row>
    <row r="148" spans="1:8" ht="25.5" customHeight="1">
      <c r="A148" s="169" t="s">
        <v>91</v>
      </c>
      <c r="B148" s="170"/>
      <c r="C148" s="65"/>
      <c r="D148" s="64">
        <v>225</v>
      </c>
      <c r="E148" s="65" t="s">
        <v>92</v>
      </c>
      <c r="F148" s="66">
        <f>SUM(F149:F152)</f>
        <v>415750</v>
      </c>
      <c r="G148" s="66">
        <f>SUM(G149:G152)</f>
        <v>291400</v>
      </c>
      <c r="H148" s="66">
        <f>SUM(H149:H152)</f>
        <v>291400</v>
      </c>
    </row>
    <row r="149" spans="1:8" ht="24.75" customHeight="1">
      <c r="A149" s="171" t="s">
        <v>132</v>
      </c>
      <c r="B149" s="172"/>
      <c r="C149" s="63"/>
      <c r="D149" s="63"/>
      <c r="E149" s="72" t="s">
        <v>133</v>
      </c>
      <c r="F149" s="73">
        <v>134468</v>
      </c>
      <c r="G149" s="74"/>
      <c r="H149" s="74"/>
    </row>
    <row r="150" spans="1:8" ht="28.5" customHeight="1">
      <c r="A150" s="171" t="s">
        <v>134</v>
      </c>
      <c r="B150" s="172"/>
      <c r="C150" s="63"/>
      <c r="D150" s="63"/>
      <c r="E150" s="72" t="s">
        <v>94</v>
      </c>
      <c r="F150" s="73">
        <v>45810.38</v>
      </c>
      <c r="G150" s="73">
        <v>42300</v>
      </c>
      <c r="H150" s="73">
        <v>42300</v>
      </c>
    </row>
    <row r="151" spans="1:8" ht="25.5" customHeight="1">
      <c r="A151" s="171" t="s">
        <v>135</v>
      </c>
      <c r="B151" s="172"/>
      <c r="C151" s="63"/>
      <c r="D151" s="63"/>
      <c r="E151" s="72" t="s">
        <v>136</v>
      </c>
      <c r="F151" s="73">
        <v>44360.19</v>
      </c>
      <c r="G151" s="73">
        <v>68200</v>
      </c>
      <c r="H151" s="73">
        <v>68200</v>
      </c>
    </row>
    <row r="152" spans="1:8" ht="24.75" customHeight="1">
      <c r="A152" s="171" t="s">
        <v>95</v>
      </c>
      <c r="B152" s="172"/>
      <c r="C152" s="63"/>
      <c r="D152" s="63"/>
      <c r="E152" s="72" t="s">
        <v>96</v>
      </c>
      <c r="F152" s="73">
        <v>191111.43</v>
      </c>
      <c r="G152" s="73">
        <v>180900</v>
      </c>
      <c r="H152" s="73">
        <v>180900</v>
      </c>
    </row>
    <row r="153" spans="1:8" ht="27" customHeight="1">
      <c r="A153" s="169" t="s">
        <v>97</v>
      </c>
      <c r="B153" s="170"/>
      <c r="C153" s="65"/>
      <c r="D153" s="64">
        <v>226</v>
      </c>
      <c r="E153" s="65" t="s">
        <v>98</v>
      </c>
      <c r="F153" s="66">
        <f>SUM(F154:F156)</f>
        <v>113650</v>
      </c>
      <c r="G153" s="66">
        <f>SUM(G154:G156)</f>
        <v>88800</v>
      </c>
      <c r="H153" s="66">
        <f>SUM(H154:H156)</f>
        <v>88800</v>
      </c>
    </row>
    <row r="154" spans="1:8" ht="25.5" customHeight="1">
      <c r="A154" s="171" t="s">
        <v>137</v>
      </c>
      <c r="B154" s="172"/>
      <c r="C154" s="63"/>
      <c r="D154" s="63"/>
      <c r="E154" s="72" t="s">
        <v>138</v>
      </c>
      <c r="F154" s="73">
        <v>25500</v>
      </c>
      <c r="G154" s="73">
        <v>35000</v>
      </c>
      <c r="H154" s="73">
        <v>35000</v>
      </c>
    </row>
    <row r="155" spans="1:8" ht="43.5" customHeight="1">
      <c r="A155" s="171" t="s">
        <v>232</v>
      </c>
      <c r="B155" s="172"/>
      <c r="C155" s="63"/>
      <c r="D155" s="63"/>
      <c r="E155" s="72" t="s">
        <v>102</v>
      </c>
      <c r="F155" s="73">
        <v>48500</v>
      </c>
      <c r="G155" s="73">
        <v>0</v>
      </c>
      <c r="H155" s="73">
        <v>0</v>
      </c>
    </row>
    <row r="156" spans="1:8" ht="29.25" customHeight="1">
      <c r="A156" s="171" t="s">
        <v>103</v>
      </c>
      <c r="B156" s="172"/>
      <c r="C156" s="63"/>
      <c r="D156" s="63"/>
      <c r="E156" s="72" t="s">
        <v>104</v>
      </c>
      <c r="F156" s="123">
        <v>39650</v>
      </c>
      <c r="G156" s="73">
        <v>53800</v>
      </c>
      <c r="H156" s="73">
        <v>53800</v>
      </c>
    </row>
    <row r="157" spans="1:8" ht="27.75" customHeight="1">
      <c r="A157" s="169" t="s">
        <v>113</v>
      </c>
      <c r="B157" s="170"/>
      <c r="C157" s="65"/>
      <c r="D157" s="64">
        <v>340</v>
      </c>
      <c r="E157" s="65" t="s">
        <v>114</v>
      </c>
      <c r="F157" s="124">
        <f>SUM(F158:F159)</f>
        <v>74300</v>
      </c>
      <c r="G157" s="66">
        <f>SUM(G158:G159)</f>
        <v>30000</v>
      </c>
      <c r="H157" s="66">
        <f>SUM(H158:H159)</f>
        <v>30000</v>
      </c>
    </row>
    <row r="158" spans="1:8" ht="23.25" customHeight="1">
      <c r="A158" s="171" t="s">
        <v>139</v>
      </c>
      <c r="B158" s="172"/>
      <c r="C158" s="65"/>
      <c r="D158" s="64"/>
      <c r="E158" s="72" t="s">
        <v>140</v>
      </c>
      <c r="F158" s="124"/>
      <c r="G158" s="66"/>
      <c r="H158" s="66"/>
    </row>
    <row r="159" spans="1:8" ht="23.25" customHeight="1">
      <c r="A159" s="165" t="s">
        <v>115</v>
      </c>
      <c r="B159" s="166"/>
      <c r="C159" s="63"/>
      <c r="D159" s="63"/>
      <c r="E159" s="72" t="s">
        <v>116</v>
      </c>
      <c r="F159" s="123">
        <v>74300</v>
      </c>
      <c r="G159" s="73">
        <v>30000</v>
      </c>
      <c r="H159" s="73">
        <v>30000</v>
      </c>
    </row>
    <row r="160" spans="1:8" ht="27.75" customHeight="1">
      <c r="A160" s="167" t="s">
        <v>141</v>
      </c>
      <c r="B160" s="168"/>
      <c r="C160" s="67" t="s">
        <v>142</v>
      </c>
      <c r="D160" s="65"/>
      <c r="E160" s="68"/>
      <c r="F160" s="46">
        <f>F161</f>
        <v>3344000</v>
      </c>
      <c r="G160" s="46">
        <f>G161</f>
        <v>3394900</v>
      </c>
      <c r="H160" s="46">
        <f>H161</f>
        <v>3394900</v>
      </c>
    </row>
    <row r="161" spans="1:8" ht="28.5" customHeight="1">
      <c r="A161" s="169" t="s">
        <v>105</v>
      </c>
      <c r="B161" s="170"/>
      <c r="C161" s="65"/>
      <c r="D161" s="64">
        <v>290</v>
      </c>
      <c r="E161" s="65" t="s">
        <v>106</v>
      </c>
      <c r="F161" s="66">
        <f>SUM(F162:F163)</f>
        <v>3344000</v>
      </c>
      <c r="G161" s="66">
        <f>SUM(G162:G163)</f>
        <v>3394900</v>
      </c>
      <c r="H161" s="66">
        <f>SUM(H162:H163)</f>
        <v>3394900</v>
      </c>
    </row>
    <row r="162" spans="1:8" ht="32.25" customHeight="1">
      <c r="A162" s="165" t="s">
        <v>143</v>
      </c>
      <c r="B162" s="166"/>
      <c r="C162" s="63"/>
      <c r="D162" s="63"/>
      <c r="E162" s="63" t="s">
        <v>144</v>
      </c>
      <c r="F162" s="73">
        <v>3344000</v>
      </c>
      <c r="G162" s="73">
        <v>3394900</v>
      </c>
      <c r="H162" s="73">
        <v>3394900</v>
      </c>
    </row>
    <row r="163" spans="1:8" ht="28.5" customHeight="1" hidden="1">
      <c r="A163" s="165" t="s">
        <v>107</v>
      </c>
      <c r="B163" s="166"/>
      <c r="C163" s="63"/>
      <c r="D163" s="63"/>
      <c r="E163" s="63" t="s">
        <v>108</v>
      </c>
      <c r="F163" s="73"/>
      <c r="G163" s="73"/>
      <c r="H163" s="73"/>
    </row>
    <row r="164" spans="1:8" ht="28.5" customHeight="1" hidden="1">
      <c r="A164" s="210" t="s">
        <v>145</v>
      </c>
      <c r="B164" s="211"/>
      <c r="C164" s="67" t="s">
        <v>146</v>
      </c>
      <c r="D164" s="65"/>
      <c r="E164" s="68"/>
      <c r="F164" s="46">
        <f>SUM(F165)</f>
        <v>0</v>
      </c>
      <c r="G164" s="46">
        <f>SUM(G165)</f>
        <v>0</v>
      </c>
      <c r="H164" s="46">
        <f>SUM(H165)</f>
        <v>0</v>
      </c>
    </row>
    <row r="165" spans="1:8" ht="24.75" customHeight="1" hidden="1">
      <c r="A165" s="169" t="s">
        <v>105</v>
      </c>
      <c r="B165" s="170"/>
      <c r="C165" s="65"/>
      <c r="D165" s="64">
        <v>290</v>
      </c>
      <c r="E165" s="65" t="s">
        <v>106</v>
      </c>
      <c r="F165" s="66">
        <f>SUM(F166:F166)</f>
        <v>0</v>
      </c>
      <c r="G165" s="66">
        <f>SUM(G166:G166)</f>
        <v>0</v>
      </c>
      <c r="H165" s="66">
        <f>SUM(H166:H166)</f>
        <v>0</v>
      </c>
    </row>
    <row r="166" spans="1:8" ht="36" customHeight="1" hidden="1">
      <c r="A166" s="165" t="s">
        <v>147</v>
      </c>
      <c r="B166" s="166"/>
      <c r="C166" s="63"/>
      <c r="D166" s="63"/>
      <c r="E166" s="72" t="s">
        <v>144</v>
      </c>
      <c r="F166" s="73"/>
      <c r="G166" s="73"/>
      <c r="H166" s="73"/>
    </row>
    <row r="167" spans="1:8" ht="42" customHeight="1">
      <c r="A167" s="173" t="s">
        <v>148</v>
      </c>
      <c r="B167" s="174"/>
      <c r="C167" s="80"/>
      <c r="D167" s="80"/>
      <c r="E167" s="85"/>
      <c r="F167" s="60">
        <f>F168</f>
        <v>89100</v>
      </c>
      <c r="G167" s="60">
        <f>G168</f>
        <v>92500</v>
      </c>
      <c r="H167" s="60">
        <f>H168</f>
        <v>92500</v>
      </c>
    </row>
    <row r="168" spans="1:8" ht="42.75" customHeight="1">
      <c r="A168" s="167" t="s">
        <v>83</v>
      </c>
      <c r="B168" s="168"/>
      <c r="C168" s="67" t="s">
        <v>149</v>
      </c>
      <c r="D168" s="65"/>
      <c r="E168" s="68"/>
      <c r="F168" s="46">
        <f>F169+F171</f>
        <v>89100</v>
      </c>
      <c r="G168" s="46">
        <f>G169+G171</f>
        <v>92500</v>
      </c>
      <c r="H168" s="46">
        <f>H169+H171</f>
        <v>92500</v>
      </c>
    </row>
    <row r="169" spans="1:8" ht="25.5" customHeight="1">
      <c r="A169" s="169" t="s">
        <v>91</v>
      </c>
      <c r="B169" s="170"/>
      <c r="C169" s="65"/>
      <c r="D169" s="64">
        <v>225</v>
      </c>
      <c r="E169" s="65" t="s">
        <v>92</v>
      </c>
      <c r="F169" s="66">
        <f>SUM(F170)</f>
        <v>89100</v>
      </c>
      <c r="G169" s="66">
        <f>SUM(G170)</f>
        <v>92500</v>
      </c>
      <c r="H169" s="66">
        <f>SUM(H170)</f>
        <v>92500</v>
      </c>
    </row>
    <row r="170" spans="1:8" ht="23.25" customHeight="1">
      <c r="A170" s="171" t="s">
        <v>150</v>
      </c>
      <c r="B170" s="172"/>
      <c r="C170" s="63"/>
      <c r="D170" s="63"/>
      <c r="E170" s="72" t="s">
        <v>151</v>
      </c>
      <c r="F170" s="73">
        <v>89100</v>
      </c>
      <c r="G170" s="73">
        <v>92500</v>
      </c>
      <c r="H170" s="73">
        <v>92500</v>
      </c>
    </row>
    <row r="171" spans="1:8" ht="24.75" customHeight="1" hidden="1">
      <c r="A171" s="169" t="s">
        <v>97</v>
      </c>
      <c r="B171" s="170"/>
      <c r="C171" s="65"/>
      <c r="D171" s="64">
        <v>226</v>
      </c>
      <c r="E171" s="65" t="s">
        <v>98</v>
      </c>
      <c r="F171" s="66">
        <f>SUM(F172)</f>
        <v>0</v>
      </c>
      <c r="G171" s="66">
        <f>SUM(G172)</f>
        <v>0</v>
      </c>
      <c r="H171" s="66">
        <f>SUM(H172)</f>
        <v>0</v>
      </c>
    </row>
    <row r="172" spans="1:8" ht="21" customHeight="1" hidden="1">
      <c r="A172" s="171" t="s">
        <v>150</v>
      </c>
      <c r="B172" s="172"/>
      <c r="C172" s="63"/>
      <c r="D172" s="63"/>
      <c r="E172" s="72" t="s">
        <v>152</v>
      </c>
      <c r="F172" s="73"/>
      <c r="G172" s="73"/>
      <c r="H172" s="73"/>
    </row>
    <row r="173" spans="1:8" s="8" customFormat="1" ht="44.25" customHeight="1">
      <c r="A173" s="173" t="s">
        <v>153</v>
      </c>
      <c r="B173" s="174"/>
      <c r="C173" s="86"/>
      <c r="D173" s="86"/>
      <c r="E173" s="87"/>
      <c r="F173" s="60">
        <f>F174+F182+F184+F219+F222+F225</f>
        <v>1734382.0400000003</v>
      </c>
      <c r="G173" s="60">
        <f>G174+G176+G182+G184+G216+G225</f>
        <v>1637600</v>
      </c>
      <c r="H173" s="60">
        <f>H174+H176+H182+H184+H216+H225</f>
        <v>1650200</v>
      </c>
    </row>
    <row r="174" spans="1:8" s="8" customFormat="1" ht="28.5" customHeight="1">
      <c r="A174" s="167" t="s">
        <v>63</v>
      </c>
      <c r="B174" s="168"/>
      <c r="C174" s="67" t="s">
        <v>118</v>
      </c>
      <c r="D174" s="65"/>
      <c r="E174" s="66"/>
      <c r="F174" s="46">
        <f>SUM(F175)</f>
        <v>331457.11</v>
      </c>
      <c r="G174" s="46">
        <f>SUM(G175)</f>
        <v>313600</v>
      </c>
      <c r="H174" s="46">
        <f>SUM(H175)</f>
        <v>313600</v>
      </c>
    </row>
    <row r="175" spans="1:8" ht="24.75" customHeight="1">
      <c r="A175" s="169" t="s">
        <v>65</v>
      </c>
      <c r="B175" s="170"/>
      <c r="C175" s="88"/>
      <c r="D175" s="65">
        <v>211</v>
      </c>
      <c r="E175" s="65" t="s">
        <v>66</v>
      </c>
      <c r="F175" s="66">
        <v>331457.11</v>
      </c>
      <c r="G175" s="66">
        <v>313600</v>
      </c>
      <c r="H175" s="66">
        <v>313600</v>
      </c>
    </row>
    <row r="176" spans="1:8" ht="24" customHeight="1" hidden="1">
      <c r="A176" s="167" t="s">
        <v>67</v>
      </c>
      <c r="B176" s="168"/>
      <c r="C176" s="67" t="s">
        <v>119</v>
      </c>
      <c r="D176" s="65"/>
      <c r="E176" s="68"/>
      <c r="F176" s="46">
        <f>SUM(F177)</f>
        <v>0</v>
      </c>
      <c r="G176" s="46">
        <f>SUM(G177)</f>
        <v>0</v>
      </c>
      <c r="H176" s="46">
        <f>SUM(H177)</f>
        <v>0</v>
      </c>
    </row>
    <row r="177" spans="1:8" ht="23.25" customHeight="1" hidden="1">
      <c r="A177" s="169" t="s">
        <v>69</v>
      </c>
      <c r="B177" s="170"/>
      <c r="C177" s="89"/>
      <c r="D177" s="64">
        <v>212</v>
      </c>
      <c r="E177" s="65" t="s">
        <v>70</v>
      </c>
      <c r="F177" s="66">
        <f>SUM(F178:F181)</f>
        <v>0</v>
      </c>
      <c r="G177" s="66">
        <f>SUM(G178:G181)</f>
        <v>0</v>
      </c>
      <c r="H177" s="66">
        <f>SUM(H178:H181)</f>
        <v>0</v>
      </c>
    </row>
    <row r="178" spans="1:8" ht="28.5" customHeight="1" hidden="1">
      <c r="A178" s="69" t="s">
        <v>71</v>
      </c>
      <c r="B178" s="70"/>
      <c r="C178" s="90"/>
      <c r="D178" s="90"/>
      <c r="E178" s="72" t="s">
        <v>72</v>
      </c>
      <c r="F178" s="73"/>
      <c r="G178" s="73"/>
      <c r="H178" s="73"/>
    </row>
    <row r="179" spans="1:8" ht="27.75" customHeight="1" hidden="1">
      <c r="A179" s="171" t="s">
        <v>73</v>
      </c>
      <c r="B179" s="172"/>
      <c r="C179" s="90"/>
      <c r="D179" s="90"/>
      <c r="E179" s="72" t="s">
        <v>74</v>
      </c>
      <c r="F179" s="73"/>
      <c r="G179" s="73"/>
      <c r="H179" s="73"/>
    </row>
    <row r="180" spans="1:8" ht="27.75" customHeight="1" hidden="1">
      <c r="A180" s="171" t="s">
        <v>75</v>
      </c>
      <c r="B180" s="172"/>
      <c r="C180" s="90"/>
      <c r="D180" s="90"/>
      <c r="E180" s="72" t="s">
        <v>76</v>
      </c>
      <c r="F180" s="73"/>
      <c r="G180" s="73"/>
      <c r="H180" s="73"/>
    </row>
    <row r="181" spans="1:8" ht="29.25" customHeight="1" hidden="1">
      <c r="A181" s="76" t="s">
        <v>77</v>
      </c>
      <c r="B181" s="77"/>
      <c r="C181" s="90"/>
      <c r="D181" s="90"/>
      <c r="E181" s="72" t="s">
        <v>78</v>
      </c>
      <c r="F181" s="73"/>
      <c r="G181" s="73"/>
      <c r="H181" s="73"/>
    </row>
    <row r="182" spans="1:8" ht="37.5" customHeight="1">
      <c r="A182" s="167" t="s">
        <v>79</v>
      </c>
      <c r="B182" s="168"/>
      <c r="C182" s="67" t="s">
        <v>120</v>
      </c>
      <c r="D182" s="65"/>
      <c r="E182" s="68"/>
      <c r="F182" s="46">
        <v>100193.9</v>
      </c>
      <c r="G182" s="46">
        <f>SUM(G183)</f>
        <v>94700</v>
      </c>
      <c r="H182" s="46">
        <f>SUM(H183)</f>
        <v>107300</v>
      </c>
    </row>
    <row r="183" spans="1:8" ht="23.25" customHeight="1">
      <c r="A183" s="169" t="s">
        <v>81</v>
      </c>
      <c r="B183" s="170"/>
      <c r="C183" s="89"/>
      <c r="D183" s="64">
        <v>213</v>
      </c>
      <c r="E183" s="65" t="s">
        <v>82</v>
      </c>
      <c r="F183" s="66">
        <v>100193.9</v>
      </c>
      <c r="G183" s="66">
        <v>94700</v>
      </c>
      <c r="H183" s="66">
        <v>107300</v>
      </c>
    </row>
    <row r="184" spans="1:8" ht="33.75" customHeight="1">
      <c r="A184" s="167" t="s">
        <v>83</v>
      </c>
      <c r="B184" s="168"/>
      <c r="C184" s="67" t="s">
        <v>121</v>
      </c>
      <c r="D184" s="65"/>
      <c r="E184" s="68"/>
      <c r="F184" s="46">
        <f>F185+F188+F192+F197+F201+F203+F210+F208</f>
        <v>1296530.9900000002</v>
      </c>
      <c r="G184" s="46">
        <f>G185+G188+G192+G197+G201+G203+G210</f>
        <v>1229300</v>
      </c>
      <c r="H184" s="46">
        <f>H185+H188+H192+H197+H201+H203+H210</f>
        <v>1229300</v>
      </c>
    </row>
    <row r="185" spans="1:8" ht="20.25" customHeight="1" hidden="1">
      <c r="A185" s="169" t="s">
        <v>85</v>
      </c>
      <c r="B185" s="170"/>
      <c r="C185" s="65"/>
      <c r="D185" s="64">
        <v>221</v>
      </c>
      <c r="E185" s="65" t="s">
        <v>86</v>
      </c>
      <c r="F185" s="66">
        <f>SUM(F186:F187)</f>
        <v>0</v>
      </c>
      <c r="G185" s="66">
        <f>SUM(G186:G187)</f>
        <v>0</v>
      </c>
      <c r="H185" s="66">
        <f>SUM(H186:H187)</f>
        <v>0</v>
      </c>
    </row>
    <row r="186" spans="1:8" ht="25.5" customHeight="1" hidden="1">
      <c r="A186" s="69" t="s">
        <v>87</v>
      </c>
      <c r="B186" s="70"/>
      <c r="C186" s="63"/>
      <c r="D186" s="63"/>
      <c r="E186" s="72" t="s">
        <v>88</v>
      </c>
      <c r="F186" s="73"/>
      <c r="G186" s="73"/>
      <c r="H186" s="73"/>
    </row>
    <row r="187" spans="1:8" ht="24" customHeight="1" hidden="1">
      <c r="A187" s="69" t="s">
        <v>89</v>
      </c>
      <c r="B187" s="70"/>
      <c r="C187" s="63"/>
      <c r="D187" s="63"/>
      <c r="E187" s="72" t="s">
        <v>90</v>
      </c>
      <c r="F187" s="73"/>
      <c r="G187" s="73"/>
      <c r="H187" s="73"/>
    </row>
    <row r="188" spans="1:8" ht="24.75" customHeight="1">
      <c r="A188" s="169" t="s">
        <v>122</v>
      </c>
      <c r="B188" s="170"/>
      <c r="C188" s="65"/>
      <c r="D188" s="64">
        <v>223</v>
      </c>
      <c r="E188" s="65" t="s">
        <v>123</v>
      </c>
      <c r="F188" s="66">
        <f>SUM(F189:F191)</f>
        <v>15200</v>
      </c>
      <c r="G188" s="66">
        <f>SUM(G189:G191)</f>
        <v>15200</v>
      </c>
      <c r="H188" s="66">
        <f>SUM(H189:H191)</f>
        <v>15200</v>
      </c>
    </row>
    <row r="189" spans="1:8" ht="24" customHeight="1">
      <c r="A189" s="171" t="s">
        <v>124</v>
      </c>
      <c r="B189" s="172"/>
      <c r="C189" s="63"/>
      <c r="D189" s="63"/>
      <c r="E189" s="72" t="s">
        <v>125</v>
      </c>
      <c r="F189" s="73">
        <v>3200</v>
      </c>
      <c r="G189" s="73">
        <v>3200</v>
      </c>
      <c r="H189" s="73">
        <v>3200</v>
      </c>
    </row>
    <row r="190" spans="1:8" ht="25.5" customHeight="1">
      <c r="A190" s="171" t="s">
        <v>126</v>
      </c>
      <c r="B190" s="172"/>
      <c r="C190" s="63"/>
      <c r="D190" s="63"/>
      <c r="E190" s="72" t="s">
        <v>127</v>
      </c>
      <c r="F190" s="73">
        <v>7400</v>
      </c>
      <c r="G190" s="73">
        <v>7400</v>
      </c>
      <c r="H190" s="73">
        <v>7400</v>
      </c>
    </row>
    <row r="191" spans="1:8" ht="27" customHeight="1">
      <c r="A191" s="171" t="s">
        <v>128</v>
      </c>
      <c r="B191" s="172"/>
      <c r="C191" s="63"/>
      <c r="D191" s="63"/>
      <c r="E191" s="72" t="s">
        <v>129</v>
      </c>
      <c r="F191" s="73">
        <v>4600</v>
      </c>
      <c r="G191" s="73">
        <v>4600</v>
      </c>
      <c r="H191" s="73">
        <v>4600</v>
      </c>
    </row>
    <row r="192" spans="1:8" ht="24" customHeight="1" hidden="1">
      <c r="A192" s="169" t="s">
        <v>91</v>
      </c>
      <c r="B192" s="170"/>
      <c r="C192" s="65"/>
      <c r="D192" s="64">
        <v>225</v>
      </c>
      <c r="E192" s="65" t="s">
        <v>92</v>
      </c>
      <c r="F192" s="66">
        <f>SUM(F193:F196)</f>
        <v>0</v>
      </c>
      <c r="G192" s="66">
        <f>SUM(G193:G196)</f>
        <v>0</v>
      </c>
      <c r="H192" s="66">
        <f>SUM(H193:H196)</f>
        <v>0</v>
      </c>
    </row>
    <row r="193" spans="1:8" ht="24" customHeight="1" hidden="1">
      <c r="A193" s="171" t="s">
        <v>132</v>
      </c>
      <c r="B193" s="172"/>
      <c r="C193" s="65"/>
      <c r="D193" s="65"/>
      <c r="E193" s="72" t="s">
        <v>133</v>
      </c>
      <c r="F193" s="73"/>
      <c r="G193" s="73"/>
      <c r="H193" s="73"/>
    </row>
    <row r="194" spans="1:8" ht="25.5" customHeight="1" hidden="1">
      <c r="A194" s="171" t="s">
        <v>134</v>
      </c>
      <c r="B194" s="172"/>
      <c r="C194" s="65"/>
      <c r="D194" s="65"/>
      <c r="E194" s="72" t="s">
        <v>94</v>
      </c>
      <c r="F194" s="73"/>
      <c r="G194" s="73"/>
      <c r="H194" s="73"/>
    </row>
    <row r="195" spans="1:8" ht="24" customHeight="1" hidden="1">
      <c r="A195" s="171" t="s">
        <v>135</v>
      </c>
      <c r="B195" s="172"/>
      <c r="C195" s="65"/>
      <c r="D195" s="65"/>
      <c r="E195" s="72" t="s">
        <v>136</v>
      </c>
      <c r="F195" s="73"/>
      <c r="G195" s="73"/>
      <c r="H195" s="73"/>
    </row>
    <row r="196" spans="1:8" ht="25.5" customHeight="1" hidden="1">
      <c r="A196" s="171" t="s">
        <v>95</v>
      </c>
      <c r="B196" s="172"/>
      <c r="C196" s="65"/>
      <c r="D196" s="65"/>
      <c r="E196" s="72" t="s">
        <v>96</v>
      </c>
      <c r="F196" s="73"/>
      <c r="G196" s="73"/>
      <c r="H196" s="73"/>
    </row>
    <row r="197" spans="1:8" ht="24.75" customHeight="1">
      <c r="A197" s="169" t="s">
        <v>97</v>
      </c>
      <c r="B197" s="170"/>
      <c r="C197" s="65"/>
      <c r="D197" s="64">
        <v>226</v>
      </c>
      <c r="E197" s="65" t="s">
        <v>98</v>
      </c>
      <c r="F197" s="66">
        <f>SUM(F198:F200)</f>
        <v>12062.62</v>
      </c>
      <c r="G197" s="66">
        <f>SUM(G198:G200)</f>
        <v>2500</v>
      </c>
      <c r="H197" s="66">
        <f>SUM(H198:H200)</f>
        <v>2500</v>
      </c>
    </row>
    <row r="198" spans="1:8" ht="24.75" customHeight="1" hidden="1">
      <c r="A198" s="171" t="s">
        <v>99</v>
      </c>
      <c r="B198" s="172"/>
      <c r="C198" s="65"/>
      <c r="D198" s="65"/>
      <c r="E198" s="72" t="s">
        <v>100</v>
      </c>
      <c r="F198" s="73"/>
      <c r="G198" s="73"/>
      <c r="H198" s="73"/>
    </row>
    <row r="199" spans="1:8" ht="33.75" customHeight="1" hidden="1">
      <c r="A199" s="171" t="s">
        <v>101</v>
      </c>
      <c r="B199" s="172"/>
      <c r="C199" s="65"/>
      <c r="D199" s="65"/>
      <c r="E199" s="72" t="s">
        <v>102</v>
      </c>
      <c r="F199" s="73"/>
      <c r="G199" s="73"/>
      <c r="H199" s="73"/>
    </row>
    <row r="200" spans="1:8" ht="27.75" customHeight="1">
      <c r="A200" s="171" t="s">
        <v>103</v>
      </c>
      <c r="B200" s="172"/>
      <c r="C200" s="65"/>
      <c r="D200" s="65"/>
      <c r="E200" s="72" t="s">
        <v>104</v>
      </c>
      <c r="F200" s="73">
        <v>12062.62</v>
      </c>
      <c r="G200" s="73">
        <v>2500</v>
      </c>
      <c r="H200" s="73">
        <v>2500</v>
      </c>
    </row>
    <row r="201" spans="1:8" ht="27" customHeight="1" hidden="1">
      <c r="A201" s="169" t="s">
        <v>105</v>
      </c>
      <c r="B201" s="170"/>
      <c r="C201" s="65"/>
      <c r="D201" s="64">
        <v>290</v>
      </c>
      <c r="E201" s="65" t="s">
        <v>106</v>
      </c>
      <c r="F201" s="66">
        <f>SUM(F202)</f>
        <v>0</v>
      </c>
      <c r="G201" s="66">
        <f>SUM(G202)</f>
        <v>0</v>
      </c>
      <c r="H201" s="66">
        <f>SUM(H202)</f>
        <v>0</v>
      </c>
    </row>
    <row r="202" spans="1:8" ht="24.75" customHeight="1" hidden="1">
      <c r="A202" s="212" t="s">
        <v>107</v>
      </c>
      <c r="B202" s="213"/>
      <c r="C202" s="65"/>
      <c r="D202" s="65"/>
      <c r="E202" s="63" t="s">
        <v>108</v>
      </c>
      <c r="F202" s="73"/>
      <c r="G202" s="73"/>
      <c r="H202" s="73"/>
    </row>
    <row r="203" spans="1:8" ht="27.75" customHeight="1" hidden="1">
      <c r="A203" s="169" t="s">
        <v>109</v>
      </c>
      <c r="B203" s="170"/>
      <c r="C203" s="65"/>
      <c r="D203" s="64">
        <v>310</v>
      </c>
      <c r="E203" s="65" t="s">
        <v>110</v>
      </c>
      <c r="F203" s="66">
        <f>SUM(F204:F207)</f>
        <v>0</v>
      </c>
      <c r="G203" s="66">
        <f>SUM(G204:G207)</f>
        <v>0</v>
      </c>
      <c r="H203" s="66">
        <f>SUM(H204:H207)</f>
        <v>0</v>
      </c>
    </row>
    <row r="204" spans="1:8" ht="25.5" customHeight="1" hidden="1">
      <c r="A204" s="171" t="s">
        <v>154</v>
      </c>
      <c r="B204" s="172"/>
      <c r="C204" s="65"/>
      <c r="D204" s="64"/>
      <c r="E204" s="72" t="s">
        <v>155</v>
      </c>
      <c r="F204" s="73"/>
      <c r="G204" s="73"/>
      <c r="H204" s="73"/>
    </row>
    <row r="205" spans="1:8" ht="27" customHeight="1" hidden="1">
      <c r="A205" s="171" t="s">
        <v>156</v>
      </c>
      <c r="B205" s="172"/>
      <c r="C205" s="65"/>
      <c r="D205" s="64"/>
      <c r="E205" s="72" t="s">
        <v>157</v>
      </c>
      <c r="F205" s="73"/>
      <c r="G205" s="73"/>
      <c r="H205" s="73"/>
    </row>
    <row r="206" spans="1:8" ht="24.75" customHeight="1" hidden="1">
      <c r="A206" s="171" t="s">
        <v>158</v>
      </c>
      <c r="B206" s="172"/>
      <c r="C206" s="65"/>
      <c r="D206" s="64"/>
      <c r="E206" s="72" t="s">
        <v>159</v>
      </c>
      <c r="F206" s="73"/>
      <c r="G206" s="73"/>
      <c r="H206" s="73"/>
    </row>
    <row r="207" spans="1:8" ht="23.25" customHeight="1" hidden="1">
      <c r="A207" s="171" t="s">
        <v>111</v>
      </c>
      <c r="B207" s="172"/>
      <c r="C207" s="63"/>
      <c r="D207" s="63"/>
      <c r="E207" s="72" t="s">
        <v>112</v>
      </c>
      <c r="F207" s="73"/>
      <c r="G207" s="73"/>
      <c r="H207" s="73"/>
    </row>
    <row r="208" spans="1:8" ht="23.25" customHeight="1">
      <c r="A208" s="130" t="s">
        <v>109</v>
      </c>
      <c r="B208" s="131"/>
      <c r="C208" s="65"/>
      <c r="D208" s="139"/>
      <c r="E208" s="65" t="s">
        <v>110</v>
      </c>
      <c r="F208" s="66">
        <f>F209</f>
        <v>9349.5</v>
      </c>
      <c r="G208" s="66">
        <v>0</v>
      </c>
      <c r="H208" s="66">
        <v>0</v>
      </c>
    </row>
    <row r="209" spans="1:8" ht="23.25" customHeight="1">
      <c r="A209" s="132" t="s">
        <v>158</v>
      </c>
      <c r="B209" s="133"/>
      <c r="C209" s="63"/>
      <c r="D209" s="138">
        <v>310</v>
      </c>
      <c r="E209" s="63" t="s">
        <v>159</v>
      </c>
      <c r="F209" s="74">
        <v>9349.5</v>
      </c>
      <c r="G209" s="74">
        <v>0</v>
      </c>
      <c r="H209" s="74">
        <v>0</v>
      </c>
    </row>
    <row r="210" spans="1:8" ht="21.75" customHeight="1">
      <c r="A210" s="169" t="s">
        <v>113</v>
      </c>
      <c r="B210" s="170"/>
      <c r="C210" s="65"/>
      <c r="D210" s="64">
        <v>340</v>
      </c>
      <c r="E210" s="65" t="s">
        <v>114</v>
      </c>
      <c r="F210" s="66">
        <f>SUM(F211:F215)</f>
        <v>1259918.87</v>
      </c>
      <c r="G210" s="66">
        <f>SUM(G211:G215)</f>
        <v>1211600</v>
      </c>
      <c r="H210" s="66">
        <f>SUM(H211:H215)</f>
        <v>1211600</v>
      </c>
    </row>
    <row r="211" spans="1:8" ht="23.25" customHeight="1" hidden="1">
      <c r="A211" s="171" t="s">
        <v>160</v>
      </c>
      <c r="B211" s="172"/>
      <c r="C211" s="65"/>
      <c r="D211" s="64"/>
      <c r="E211" s="72" t="s">
        <v>161</v>
      </c>
      <c r="F211" s="73"/>
      <c r="G211" s="73"/>
      <c r="H211" s="73"/>
    </row>
    <row r="212" spans="1:8" ht="23.25" customHeight="1">
      <c r="A212" s="171" t="s">
        <v>139</v>
      </c>
      <c r="B212" s="172"/>
      <c r="C212" s="65"/>
      <c r="D212" s="64"/>
      <c r="E212" s="72" t="s">
        <v>140</v>
      </c>
      <c r="F212" s="73">
        <v>1237518.87</v>
      </c>
      <c r="G212" s="73">
        <v>1189200</v>
      </c>
      <c r="H212" s="73">
        <v>1189200</v>
      </c>
    </row>
    <row r="213" spans="1:8" ht="24" customHeight="1" hidden="1">
      <c r="A213" s="171" t="s">
        <v>162</v>
      </c>
      <c r="B213" s="172"/>
      <c r="C213" s="65"/>
      <c r="D213" s="64"/>
      <c r="E213" s="72" t="s">
        <v>163</v>
      </c>
      <c r="F213" s="73"/>
      <c r="G213" s="73"/>
      <c r="H213" s="73"/>
    </row>
    <row r="214" spans="1:8" ht="23.25" customHeight="1" hidden="1">
      <c r="A214" s="171" t="s">
        <v>164</v>
      </c>
      <c r="B214" s="172"/>
      <c r="C214" s="65"/>
      <c r="D214" s="64"/>
      <c r="E214" s="72" t="s">
        <v>165</v>
      </c>
      <c r="F214" s="73"/>
      <c r="G214" s="73"/>
      <c r="H214" s="73"/>
    </row>
    <row r="215" spans="1:8" ht="25.5" customHeight="1">
      <c r="A215" s="165" t="s">
        <v>115</v>
      </c>
      <c r="B215" s="166"/>
      <c r="C215" s="63"/>
      <c r="D215" s="63"/>
      <c r="E215" s="72" t="s">
        <v>116</v>
      </c>
      <c r="F215" s="73">
        <v>22400</v>
      </c>
      <c r="G215" s="73">
        <v>22400</v>
      </c>
      <c r="H215" s="73">
        <v>22400</v>
      </c>
    </row>
    <row r="216" spans="1:8" ht="25.5" customHeight="1" hidden="1">
      <c r="A216" s="210" t="s">
        <v>145</v>
      </c>
      <c r="B216" s="211"/>
      <c r="C216" s="67" t="s">
        <v>146</v>
      </c>
      <c r="D216" s="65"/>
      <c r="E216" s="91"/>
      <c r="F216" s="46">
        <f>SUM(F217)</f>
        <v>0</v>
      </c>
      <c r="G216" s="46">
        <f>SUM(G217)</f>
        <v>0</v>
      </c>
      <c r="H216" s="46">
        <f>SUM(H217)</f>
        <v>0</v>
      </c>
    </row>
    <row r="217" spans="1:8" ht="27" customHeight="1" hidden="1">
      <c r="A217" s="169" t="s">
        <v>105</v>
      </c>
      <c r="B217" s="170"/>
      <c r="C217" s="65"/>
      <c r="D217" s="64">
        <v>290</v>
      </c>
      <c r="E217" s="65" t="s">
        <v>106</v>
      </c>
      <c r="F217" s="66">
        <f>SUM(F218:F218)</f>
        <v>0</v>
      </c>
      <c r="G217" s="66">
        <f>SUM(G218:G218)</f>
        <v>0</v>
      </c>
      <c r="H217" s="66">
        <f>SUM(H218:H218)</f>
        <v>0</v>
      </c>
    </row>
    <row r="218" spans="1:8" ht="31.5" customHeight="1" hidden="1">
      <c r="A218" s="165" t="s">
        <v>166</v>
      </c>
      <c r="B218" s="166"/>
      <c r="C218" s="63"/>
      <c r="D218" s="63"/>
      <c r="E218" s="72" t="s">
        <v>144</v>
      </c>
      <c r="F218" s="73"/>
      <c r="G218" s="73"/>
      <c r="H218" s="73"/>
    </row>
    <row r="219" spans="1:8" ht="31.5" customHeight="1">
      <c r="A219" s="136" t="s">
        <v>242</v>
      </c>
      <c r="B219" s="137"/>
      <c r="C219" s="65" t="s">
        <v>241</v>
      </c>
      <c r="D219" s="65"/>
      <c r="E219" s="65"/>
      <c r="F219" s="66">
        <v>298.29</v>
      </c>
      <c r="G219" s="66">
        <v>0</v>
      </c>
      <c r="H219" s="66">
        <v>0</v>
      </c>
    </row>
    <row r="220" spans="1:8" ht="31.5" customHeight="1">
      <c r="A220" s="136" t="s">
        <v>105</v>
      </c>
      <c r="B220" s="135"/>
      <c r="C220" s="65"/>
      <c r="D220" s="65">
        <v>290</v>
      </c>
      <c r="E220" s="65" t="s">
        <v>106</v>
      </c>
      <c r="F220" s="66">
        <v>298.29</v>
      </c>
      <c r="G220" s="66">
        <v>0</v>
      </c>
      <c r="H220" s="66">
        <v>0</v>
      </c>
    </row>
    <row r="221" spans="1:8" ht="43.5" customHeight="1">
      <c r="A221" s="134" t="s">
        <v>143</v>
      </c>
      <c r="B221" s="135"/>
      <c r="C221" s="63"/>
      <c r="D221" s="63"/>
      <c r="E221" s="72" t="s">
        <v>144</v>
      </c>
      <c r="F221" s="73">
        <v>298.29</v>
      </c>
      <c r="G221" s="73">
        <v>0</v>
      </c>
      <c r="H221" s="73">
        <v>0</v>
      </c>
    </row>
    <row r="222" spans="1:8" ht="31.5" customHeight="1">
      <c r="A222" s="214" t="s">
        <v>244</v>
      </c>
      <c r="B222" s="215"/>
      <c r="C222" s="67" t="s">
        <v>146</v>
      </c>
      <c r="D222" s="63"/>
      <c r="E222" s="72"/>
      <c r="F222" s="66">
        <f>SUM(F223)</f>
        <v>800</v>
      </c>
      <c r="G222" s="66">
        <v>0</v>
      </c>
      <c r="H222" s="66">
        <v>0</v>
      </c>
    </row>
    <row r="223" spans="1:8" ht="31.5" customHeight="1">
      <c r="A223" s="169" t="s">
        <v>105</v>
      </c>
      <c r="B223" s="170"/>
      <c r="C223" s="63"/>
      <c r="D223" s="65">
        <v>290</v>
      </c>
      <c r="E223" s="65" t="s">
        <v>106</v>
      </c>
      <c r="F223" s="66">
        <f>SUM(F224)</f>
        <v>800</v>
      </c>
      <c r="G223" s="66">
        <v>0</v>
      </c>
      <c r="H223" s="66">
        <v>0</v>
      </c>
    </row>
    <row r="224" spans="1:8" ht="31.5" customHeight="1">
      <c r="A224" s="165" t="s">
        <v>243</v>
      </c>
      <c r="B224" s="166"/>
      <c r="C224" s="63"/>
      <c r="D224" s="65"/>
      <c r="E224" s="72" t="s">
        <v>144</v>
      </c>
      <c r="F224" s="73">
        <v>800</v>
      </c>
      <c r="G224" s="73">
        <v>0</v>
      </c>
      <c r="H224" s="73">
        <v>0</v>
      </c>
    </row>
    <row r="225" spans="1:8" ht="25.5" customHeight="1">
      <c r="A225" s="214" t="s">
        <v>167</v>
      </c>
      <c r="B225" s="215"/>
      <c r="C225" s="67" t="s">
        <v>168</v>
      </c>
      <c r="D225" s="65"/>
      <c r="E225" s="91"/>
      <c r="F225" s="46">
        <f>SUM(F226)</f>
        <v>5101.75</v>
      </c>
      <c r="G225" s="46">
        <f>SUM(G226)</f>
        <v>0</v>
      </c>
      <c r="H225" s="46">
        <f>SUM(H226)</f>
        <v>0</v>
      </c>
    </row>
    <row r="226" spans="1:8" ht="21.75" customHeight="1">
      <c r="A226" s="169" t="s">
        <v>105</v>
      </c>
      <c r="B226" s="170"/>
      <c r="C226" s="68"/>
      <c r="D226" s="64">
        <v>290</v>
      </c>
      <c r="E226" s="65" t="s">
        <v>106</v>
      </c>
      <c r="F226" s="66">
        <f>SUM(F227:F227)</f>
        <v>5101.75</v>
      </c>
      <c r="G226" s="66">
        <f>SUM(G227:G227)</f>
        <v>0</v>
      </c>
      <c r="H226" s="66">
        <f>SUM(H227:H227)</f>
        <v>0</v>
      </c>
    </row>
    <row r="227" spans="1:8" ht="24.75" customHeight="1">
      <c r="A227" s="165" t="s">
        <v>169</v>
      </c>
      <c r="B227" s="166"/>
      <c r="C227" s="92"/>
      <c r="D227" s="92"/>
      <c r="E227" s="93" t="s">
        <v>170</v>
      </c>
      <c r="F227" s="73">
        <v>5101.75</v>
      </c>
      <c r="G227" s="73"/>
      <c r="H227" s="73"/>
    </row>
    <row r="228" spans="1:8" ht="30.75" customHeight="1">
      <c r="A228" s="206" t="s">
        <v>171</v>
      </c>
      <c r="B228" s="207"/>
      <c r="C228" s="94"/>
      <c r="D228" s="94"/>
      <c r="E228" s="94"/>
      <c r="F228" s="57">
        <f>F229</f>
        <v>4509441.21</v>
      </c>
      <c r="G228" s="57">
        <f>G229</f>
        <v>3672630</v>
      </c>
      <c r="H228" s="57">
        <f>H229</f>
        <v>3723630</v>
      </c>
    </row>
    <row r="229" spans="1:8" ht="30" customHeight="1">
      <c r="A229" s="208" t="s">
        <v>172</v>
      </c>
      <c r="B229" s="209"/>
      <c r="C229" s="56"/>
      <c r="D229" s="56"/>
      <c r="E229" s="56"/>
      <c r="F229" s="95">
        <f>F230+F279+F286+F260+F252+F256+F293</f>
        <v>4509441.21</v>
      </c>
      <c r="G229" s="95">
        <f>G230+G279+G286+G260+G252</f>
        <v>3672630</v>
      </c>
      <c r="H229" s="95">
        <f>H230+H279+H286+H260+H252</f>
        <v>3723630</v>
      </c>
    </row>
    <row r="230" spans="1:8" ht="33.75" customHeight="1">
      <c r="A230" s="173" t="s">
        <v>173</v>
      </c>
      <c r="B230" s="174"/>
      <c r="C230" s="96"/>
      <c r="D230" s="96"/>
      <c r="E230" s="96"/>
      <c r="F230" s="60">
        <f>F238+F233+F231+F249+F235</f>
        <v>3609800</v>
      </c>
      <c r="G230" s="60">
        <f>G238+G233+G231+G249+G235</f>
        <v>2981000</v>
      </c>
      <c r="H230" s="60">
        <f>H238+H233+H231+H249+H235</f>
        <v>3013100</v>
      </c>
    </row>
    <row r="231" spans="1:8" ht="26.25" customHeight="1">
      <c r="A231" s="167" t="s">
        <v>63</v>
      </c>
      <c r="B231" s="168"/>
      <c r="C231" s="67" t="s">
        <v>174</v>
      </c>
      <c r="D231" s="65"/>
      <c r="E231" s="83"/>
      <c r="F231" s="46">
        <f>F232</f>
        <v>913200</v>
      </c>
      <c r="G231" s="46">
        <f>G232</f>
        <v>805100</v>
      </c>
      <c r="H231" s="46">
        <f>H232</f>
        <v>805100</v>
      </c>
    </row>
    <row r="232" spans="1:8" ht="27" customHeight="1">
      <c r="A232" s="169" t="s">
        <v>65</v>
      </c>
      <c r="B232" s="170"/>
      <c r="C232" s="65"/>
      <c r="D232" s="64">
        <v>211</v>
      </c>
      <c r="E232" s="65" t="s">
        <v>66</v>
      </c>
      <c r="F232" s="66">
        <v>913200</v>
      </c>
      <c r="G232" s="66">
        <v>805100</v>
      </c>
      <c r="H232" s="66">
        <v>805100</v>
      </c>
    </row>
    <row r="233" spans="1:8" ht="40.5" customHeight="1">
      <c r="A233" s="167" t="s">
        <v>79</v>
      </c>
      <c r="B233" s="168"/>
      <c r="C233" s="67" t="s">
        <v>175</v>
      </c>
      <c r="D233" s="65"/>
      <c r="E233" s="97"/>
      <c r="F233" s="46">
        <f>F234</f>
        <v>275900</v>
      </c>
      <c r="G233" s="46">
        <f>G234</f>
        <v>243200</v>
      </c>
      <c r="H233" s="46">
        <f>H234</f>
        <v>275300</v>
      </c>
    </row>
    <row r="234" spans="1:8" ht="29.25" customHeight="1">
      <c r="A234" s="169" t="s">
        <v>81</v>
      </c>
      <c r="B234" s="170"/>
      <c r="C234" s="68"/>
      <c r="D234" s="64">
        <v>213</v>
      </c>
      <c r="E234" s="65" t="s">
        <v>82</v>
      </c>
      <c r="F234" s="66">
        <v>275900</v>
      </c>
      <c r="G234" s="66">
        <v>243200</v>
      </c>
      <c r="H234" s="66">
        <v>275300</v>
      </c>
    </row>
    <row r="235" spans="1:8" ht="29.25" customHeight="1">
      <c r="A235" s="167" t="s">
        <v>229</v>
      </c>
      <c r="B235" s="168"/>
      <c r="C235" s="67" t="s">
        <v>230</v>
      </c>
      <c r="D235" s="65"/>
      <c r="E235" s="62"/>
      <c r="F235" s="46">
        <f aca="true" t="shared" si="0" ref="F235:H236">F236</f>
        <v>823800</v>
      </c>
      <c r="G235" s="46">
        <f t="shared" si="0"/>
        <v>0</v>
      </c>
      <c r="H235" s="46">
        <f t="shared" si="0"/>
        <v>0</v>
      </c>
    </row>
    <row r="236" spans="1:8" ht="29.25" customHeight="1">
      <c r="A236" s="169" t="s">
        <v>91</v>
      </c>
      <c r="B236" s="170"/>
      <c r="C236" s="65"/>
      <c r="D236" s="64">
        <v>225</v>
      </c>
      <c r="E236" s="65" t="s">
        <v>92</v>
      </c>
      <c r="F236" s="46">
        <f t="shared" si="0"/>
        <v>823800</v>
      </c>
      <c r="G236" s="46">
        <f t="shared" si="0"/>
        <v>0</v>
      </c>
      <c r="H236" s="46">
        <f t="shared" si="0"/>
        <v>0</v>
      </c>
    </row>
    <row r="237" spans="1:8" ht="29.25" customHeight="1">
      <c r="A237" s="171" t="s">
        <v>95</v>
      </c>
      <c r="B237" s="172"/>
      <c r="C237" s="65"/>
      <c r="D237" s="65"/>
      <c r="E237" s="72" t="s">
        <v>96</v>
      </c>
      <c r="F237" s="73">
        <v>823800</v>
      </c>
      <c r="G237" s="73">
        <v>0</v>
      </c>
      <c r="H237" s="73">
        <v>0</v>
      </c>
    </row>
    <row r="238" spans="1:8" ht="42" customHeight="1">
      <c r="A238" s="167" t="s">
        <v>83</v>
      </c>
      <c r="B238" s="168"/>
      <c r="C238" s="67" t="s">
        <v>176</v>
      </c>
      <c r="D238" s="65"/>
      <c r="E238" s="62"/>
      <c r="F238" s="46">
        <f>F239+F241+F244+F246</f>
        <v>1596900</v>
      </c>
      <c r="G238" s="46">
        <f>G239+G241+G244+G246</f>
        <v>1932700</v>
      </c>
      <c r="H238" s="46">
        <f>H239+H241+H244+H246</f>
        <v>1932700</v>
      </c>
    </row>
    <row r="239" spans="1:8" ht="27.75" customHeight="1">
      <c r="A239" s="169" t="s">
        <v>91</v>
      </c>
      <c r="B239" s="170"/>
      <c r="C239" s="65"/>
      <c r="D239" s="64">
        <v>225</v>
      </c>
      <c r="E239" s="65" t="s">
        <v>92</v>
      </c>
      <c r="F239" s="46">
        <f>F240</f>
        <v>17300</v>
      </c>
      <c r="G239" s="46">
        <f>G240</f>
        <v>17300</v>
      </c>
      <c r="H239" s="46">
        <f>H240</f>
        <v>17300</v>
      </c>
    </row>
    <row r="240" spans="1:8" ht="26.25" customHeight="1">
      <c r="A240" s="171" t="s">
        <v>95</v>
      </c>
      <c r="B240" s="172"/>
      <c r="C240" s="65"/>
      <c r="D240" s="65"/>
      <c r="E240" s="72" t="s">
        <v>96</v>
      </c>
      <c r="F240" s="73">
        <v>17300</v>
      </c>
      <c r="G240" s="73">
        <v>17300</v>
      </c>
      <c r="H240" s="73">
        <v>17300</v>
      </c>
    </row>
    <row r="241" spans="1:8" ht="25.5" customHeight="1" hidden="1">
      <c r="A241" s="169" t="s">
        <v>97</v>
      </c>
      <c r="B241" s="170"/>
      <c r="C241" s="68"/>
      <c r="D241" s="64">
        <v>226</v>
      </c>
      <c r="E241" s="65" t="s">
        <v>98</v>
      </c>
      <c r="F241" s="66">
        <f>SUM(F242:F243)</f>
        <v>0</v>
      </c>
      <c r="G241" s="66">
        <f>SUM(G242:G243)</f>
        <v>0</v>
      </c>
      <c r="H241" s="66">
        <f>SUM(H242:H243)</f>
        <v>0</v>
      </c>
    </row>
    <row r="242" spans="1:11" ht="21.75" customHeight="1" hidden="1">
      <c r="A242" s="171" t="s">
        <v>177</v>
      </c>
      <c r="B242" s="172"/>
      <c r="C242" s="65"/>
      <c r="D242" s="65"/>
      <c r="E242" s="72" t="s">
        <v>178</v>
      </c>
      <c r="F242" s="73"/>
      <c r="G242" s="73"/>
      <c r="H242" s="73"/>
      <c r="K242" s="2"/>
    </row>
    <row r="243" spans="1:11" ht="24" customHeight="1" hidden="1">
      <c r="A243" s="171" t="s">
        <v>103</v>
      </c>
      <c r="B243" s="172"/>
      <c r="C243" s="65"/>
      <c r="D243" s="65"/>
      <c r="E243" s="72" t="s">
        <v>104</v>
      </c>
      <c r="F243" s="73"/>
      <c r="G243" s="73"/>
      <c r="H243" s="73"/>
      <c r="K243" s="2"/>
    </row>
    <row r="244" spans="1:8" ht="23.25" customHeight="1">
      <c r="A244" s="169" t="s">
        <v>109</v>
      </c>
      <c r="B244" s="170"/>
      <c r="C244" s="65"/>
      <c r="D244" s="64">
        <v>310</v>
      </c>
      <c r="E244" s="65" t="s">
        <v>110</v>
      </c>
      <c r="F244" s="66">
        <f>SUM(F245)</f>
        <v>25000</v>
      </c>
      <c r="G244" s="66">
        <f>SUM(G245)</f>
        <v>0</v>
      </c>
      <c r="H244" s="66">
        <f>SUM(H245)</f>
        <v>0</v>
      </c>
    </row>
    <row r="245" spans="1:8" ht="20.25" customHeight="1">
      <c r="A245" s="171" t="s">
        <v>158</v>
      </c>
      <c r="B245" s="172"/>
      <c r="C245" s="65"/>
      <c r="D245" s="65"/>
      <c r="E245" s="72" t="s">
        <v>159</v>
      </c>
      <c r="F245" s="73">
        <v>25000</v>
      </c>
      <c r="G245" s="73"/>
      <c r="H245" s="73"/>
    </row>
    <row r="246" spans="1:8" ht="28.5" customHeight="1">
      <c r="A246" s="169" t="s">
        <v>113</v>
      </c>
      <c r="B246" s="170"/>
      <c r="C246" s="68"/>
      <c r="D246" s="64">
        <v>340</v>
      </c>
      <c r="E246" s="65" t="s">
        <v>114</v>
      </c>
      <c r="F246" s="66">
        <f>SUM(F247:F248)</f>
        <v>1554600</v>
      </c>
      <c r="G246" s="66">
        <f>SUM(G247:G248)</f>
        <v>1915400</v>
      </c>
      <c r="H246" s="66">
        <f>SUM(H247:H248)</f>
        <v>1915400</v>
      </c>
    </row>
    <row r="247" spans="1:8" ht="24.75" customHeight="1">
      <c r="A247" s="165" t="s">
        <v>139</v>
      </c>
      <c r="B247" s="166"/>
      <c r="C247" s="92"/>
      <c r="D247" s="92"/>
      <c r="E247" s="72" t="s">
        <v>140</v>
      </c>
      <c r="F247" s="73">
        <v>1554600</v>
      </c>
      <c r="G247" s="73">
        <v>1915400</v>
      </c>
      <c r="H247" s="73">
        <v>1915400</v>
      </c>
    </row>
    <row r="248" spans="1:8" ht="27" customHeight="1" hidden="1">
      <c r="A248" s="165" t="s">
        <v>115</v>
      </c>
      <c r="B248" s="166"/>
      <c r="C248" s="92"/>
      <c r="D248" s="92"/>
      <c r="E248" s="72" t="s">
        <v>116</v>
      </c>
      <c r="F248" s="73"/>
      <c r="G248" s="73"/>
      <c r="H248" s="73"/>
    </row>
    <row r="249" spans="1:8" ht="42" customHeight="1" hidden="1">
      <c r="A249" s="167"/>
      <c r="B249" s="168"/>
      <c r="C249" s="67"/>
      <c r="D249" s="65"/>
      <c r="E249" s="62"/>
      <c r="F249" s="46"/>
      <c r="G249" s="46"/>
      <c r="H249" s="46"/>
    </row>
    <row r="250" spans="1:8" ht="27" customHeight="1" hidden="1">
      <c r="A250" s="169"/>
      <c r="B250" s="170"/>
      <c r="C250" s="65"/>
      <c r="D250" s="64"/>
      <c r="E250" s="65"/>
      <c r="F250" s="46"/>
      <c r="G250" s="46"/>
      <c r="H250" s="46"/>
    </row>
    <row r="251" spans="1:8" ht="27" customHeight="1" hidden="1">
      <c r="A251" s="171"/>
      <c r="B251" s="172"/>
      <c r="C251" s="65"/>
      <c r="D251" s="65"/>
      <c r="E251" s="72"/>
      <c r="F251" s="73"/>
      <c r="G251" s="73"/>
      <c r="H251" s="73"/>
    </row>
    <row r="252" spans="1:8" ht="34.5" customHeight="1" hidden="1">
      <c r="A252" s="173" t="s">
        <v>179</v>
      </c>
      <c r="B252" s="174"/>
      <c r="C252" s="98"/>
      <c r="D252" s="98"/>
      <c r="E252" s="98"/>
      <c r="F252" s="60">
        <f>F253</f>
        <v>0</v>
      </c>
      <c r="G252" s="60">
        <f>G253</f>
        <v>0</v>
      </c>
      <c r="H252" s="60">
        <f>H253</f>
        <v>0</v>
      </c>
    </row>
    <row r="253" spans="1:8" ht="34.5" customHeight="1" hidden="1">
      <c r="A253" s="167" t="s">
        <v>83</v>
      </c>
      <c r="B253" s="168"/>
      <c r="C253" s="67" t="s">
        <v>180</v>
      </c>
      <c r="D253" s="65"/>
      <c r="E253" s="92"/>
      <c r="F253" s="46">
        <f aca="true" t="shared" si="1" ref="F253:H254">SUM(F254)</f>
        <v>0</v>
      </c>
      <c r="G253" s="46">
        <f t="shared" si="1"/>
        <v>0</v>
      </c>
      <c r="H253" s="46">
        <f t="shared" si="1"/>
        <v>0</v>
      </c>
    </row>
    <row r="254" spans="1:8" ht="23.25" customHeight="1" hidden="1">
      <c r="A254" s="169" t="s">
        <v>91</v>
      </c>
      <c r="B254" s="170"/>
      <c r="C254" s="68"/>
      <c r="D254" s="64">
        <v>225</v>
      </c>
      <c r="E254" s="65" t="s">
        <v>92</v>
      </c>
      <c r="F254" s="66">
        <f t="shared" si="1"/>
        <v>0</v>
      </c>
      <c r="G254" s="66">
        <f t="shared" si="1"/>
        <v>0</v>
      </c>
      <c r="H254" s="66">
        <f t="shared" si="1"/>
        <v>0</v>
      </c>
    </row>
    <row r="255" spans="1:8" ht="27" customHeight="1" hidden="1">
      <c r="A255" s="171" t="s">
        <v>150</v>
      </c>
      <c r="B255" s="172"/>
      <c r="C255" s="65"/>
      <c r="D255" s="65"/>
      <c r="E255" s="72" t="s">
        <v>151</v>
      </c>
      <c r="F255" s="73"/>
      <c r="G255" s="73"/>
      <c r="H255" s="73"/>
    </row>
    <row r="256" spans="1:8" ht="39" customHeight="1">
      <c r="A256" s="173" t="s">
        <v>179</v>
      </c>
      <c r="B256" s="174"/>
      <c r="C256" s="128"/>
      <c r="D256" s="128"/>
      <c r="E256" s="129"/>
      <c r="F256" s="60">
        <f>SUM(F258)</f>
        <v>20000</v>
      </c>
      <c r="G256" s="60">
        <v>0</v>
      </c>
      <c r="H256" s="60">
        <v>0</v>
      </c>
    </row>
    <row r="257" spans="1:8" ht="33.75" customHeight="1">
      <c r="A257" s="218" t="s">
        <v>83</v>
      </c>
      <c r="B257" s="220"/>
      <c r="C257" s="125" t="s">
        <v>237</v>
      </c>
      <c r="D257" s="126"/>
      <c r="E257" s="127"/>
      <c r="F257" s="124">
        <f>F258</f>
        <v>20000</v>
      </c>
      <c r="G257" s="124"/>
      <c r="H257" s="124"/>
    </row>
    <row r="258" spans="1:8" ht="24" customHeight="1">
      <c r="A258" s="218" t="s">
        <v>236</v>
      </c>
      <c r="B258" s="219"/>
      <c r="C258" s="65"/>
      <c r="D258" s="65">
        <v>225</v>
      </c>
      <c r="E258" s="65" t="s">
        <v>92</v>
      </c>
      <c r="F258" s="73">
        <f>SUM(F259)</f>
        <v>20000</v>
      </c>
      <c r="G258" s="73">
        <v>0</v>
      </c>
      <c r="H258" s="73">
        <v>0</v>
      </c>
    </row>
    <row r="259" spans="1:8" ht="24" customHeight="1">
      <c r="A259" s="171" t="s">
        <v>150</v>
      </c>
      <c r="B259" s="172"/>
      <c r="C259" s="65"/>
      <c r="D259" s="65"/>
      <c r="E259" s="72" t="s">
        <v>151</v>
      </c>
      <c r="F259" s="73">
        <v>20000</v>
      </c>
      <c r="G259" s="73">
        <v>0</v>
      </c>
      <c r="H259" s="73">
        <v>0</v>
      </c>
    </row>
    <row r="260" spans="1:8" ht="39.75" customHeight="1">
      <c r="A260" s="173" t="s">
        <v>181</v>
      </c>
      <c r="B260" s="174"/>
      <c r="C260" s="99"/>
      <c r="D260" s="99"/>
      <c r="E260" s="99"/>
      <c r="F260" s="60">
        <f>F261+F263+F269+F272+F274</f>
        <v>44109.21000000001</v>
      </c>
      <c r="G260" s="60">
        <f>G261+G263+G269+G272+G274</f>
        <v>42100</v>
      </c>
      <c r="H260" s="60">
        <f>H261+H263+H269+H272+H274</f>
        <v>42100</v>
      </c>
    </row>
    <row r="261" spans="1:8" ht="25.5" customHeight="1">
      <c r="A261" s="167" t="s">
        <v>63</v>
      </c>
      <c r="B261" s="168"/>
      <c r="C261" s="67" t="s">
        <v>182</v>
      </c>
      <c r="D261" s="75"/>
      <c r="E261" s="83"/>
      <c r="F261" s="46">
        <f>F262</f>
        <v>10620.16</v>
      </c>
      <c r="G261" s="46">
        <f>G262</f>
        <v>6000</v>
      </c>
      <c r="H261" s="46">
        <f>H262</f>
        <v>6000</v>
      </c>
    </row>
    <row r="262" spans="1:8" ht="23.25" customHeight="1">
      <c r="A262" s="169" t="s">
        <v>65</v>
      </c>
      <c r="B262" s="170"/>
      <c r="C262" s="65"/>
      <c r="D262" s="64">
        <v>211</v>
      </c>
      <c r="E262" s="65" t="s">
        <v>66</v>
      </c>
      <c r="F262" s="66">
        <v>10620.16</v>
      </c>
      <c r="G262" s="66">
        <v>6000</v>
      </c>
      <c r="H262" s="66">
        <v>6000</v>
      </c>
    </row>
    <row r="263" spans="1:8" ht="30.75" customHeight="1">
      <c r="A263" s="167" t="s">
        <v>67</v>
      </c>
      <c r="B263" s="168"/>
      <c r="C263" s="67" t="s">
        <v>183</v>
      </c>
      <c r="D263" s="75"/>
      <c r="E263" s="83"/>
      <c r="F263" s="46">
        <f>SUM(F264:F264)</f>
        <v>6026.25</v>
      </c>
      <c r="G263" s="46">
        <f>SUM(G264:G264)</f>
        <v>5600</v>
      </c>
      <c r="H263" s="46">
        <f>SUM(H264:H264)</f>
        <v>5600</v>
      </c>
    </row>
    <row r="264" spans="1:8" ht="27.75" customHeight="1">
      <c r="A264" s="169" t="s">
        <v>184</v>
      </c>
      <c r="B264" s="170"/>
      <c r="C264" s="89"/>
      <c r="D264" s="64">
        <v>212</v>
      </c>
      <c r="E264" s="65" t="s">
        <v>70</v>
      </c>
      <c r="F264" s="66">
        <f>SUM(F265:F268)</f>
        <v>6026.25</v>
      </c>
      <c r="G264" s="66">
        <f>SUM(G265:G268)</f>
        <v>5600</v>
      </c>
      <c r="H264" s="66">
        <f>SUM(H265:H268)</f>
        <v>5600</v>
      </c>
    </row>
    <row r="265" spans="1:8" ht="24" customHeight="1">
      <c r="A265" s="216" t="s">
        <v>71</v>
      </c>
      <c r="B265" s="217"/>
      <c r="C265" s="90"/>
      <c r="D265" s="90"/>
      <c r="E265" s="72" t="s">
        <v>72</v>
      </c>
      <c r="F265" s="73">
        <v>2700</v>
      </c>
      <c r="G265" s="73">
        <v>900</v>
      </c>
      <c r="H265" s="73">
        <v>900</v>
      </c>
    </row>
    <row r="266" spans="1:8" ht="23.25" customHeight="1" hidden="1">
      <c r="A266" s="216" t="s">
        <v>73</v>
      </c>
      <c r="B266" s="217"/>
      <c r="C266" s="90"/>
      <c r="D266" s="90"/>
      <c r="E266" s="72" t="s">
        <v>74</v>
      </c>
      <c r="F266" s="73"/>
      <c r="G266" s="73"/>
      <c r="H266" s="73"/>
    </row>
    <row r="267" spans="1:8" ht="22.5" customHeight="1">
      <c r="A267" s="216" t="s">
        <v>75</v>
      </c>
      <c r="B267" s="217"/>
      <c r="C267" s="90"/>
      <c r="D267" s="90"/>
      <c r="E267" s="72" t="s">
        <v>76</v>
      </c>
      <c r="F267" s="73">
        <v>2126.25</v>
      </c>
      <c r="G267" s="73">
        <v>2700</v>
      </c>
      <c r="H267" s="73">
        <v>2700</v>
      </c>
    </row>
    <row r="268" spans="1:8" ht="27" customHeight="1">
      <c r="A268" s="216" t="s">
        <v>77</v>
      </c>
      <c r="B268" s="217"/>
      <c r="C268" s="90"/>
      <c r="D268" s="90"/>
      <c r="E268" s="72" t="s">
        <v>78</v>
      </c>
      <c r="F268" s="73">
        <v>1200</v>
      </c>
      <c r="G268" s="73">
        <v>2000</v>
      </c>
      <c r="H268" s="73">
        <v>2000</v>
      </c>
    </row>
    <row r="269" spans="1:8" ht="49.5" customHeight="1">
      <c r="A269" s="167" t="s">
        <v>185</v>
      </c>
      <c r="B269" s="168"/>
      <c r="C269" s="67" t="s">
        <v>186</v>
      </c>
      <c r="D269" s="65"/>
      <c r="E269" s="68"/>
      <c r="F269" s="46">
        <f>SUM(F270:F270)</f>
        <v>24255.5</v>
      </c>
      <c r="G269" s="46">
        <f>SUM(G270:G270)</f>
        <v>28700</v>
      </c>
      <c r="H269" s="46">
        <f>SUM(H270:H270)</f>
        <v>28700</v>
      </c>
    </row>
    <row r="270" spans="1:8" ht="25.5" customHeight="1">
      <c r="A270" s="169" t="s">
        <v>187</v>
      </c>
      <c r="B270" s="170"/>
      <c r="C270" s="89"/>
      <c r="D270" s="64">
        <v>290</v>
      </c>
      <c r="E270" s="65" t="s">
        <v>106</v>
      </c>
      <c r="F270" s="66">
        <f>SUM(F271)</f>
        <v>24255.5</v>
      </c>
      <c r="G270" s="66">
        <f>SUM(G271)</f>
        <v>28700</v>
      </c>
      <c r="H270" s="66">
        <f>SUM(H271)</f>
        <v>28700</v>
      </c>
    </row>
    <row r="271" spans="1:8" ht="26.25" customHeight="1">
      <c r="A271" s="165" t="s">
        <v>107</v>
      </c>
      <c r="B271" s="166"/>
      <c r="C271" s="65"/>
      <c r="D271" s="65"/>
      <c r="E271" s="72" t="s">
        <v>108</v>
      </c>
      <c r="F271" s="73">
        <v>24255.5</v>
      </c>
      <c r="G271" s="73">
        <v>28700</v>
      </c>
      <c r="H271" s="73">
        <v>28700</v>
      </c>
    </row>
    <row r="272" spans="1:11" ht="36.75" customHeight="1">
      <c r="A272" s="167" t="s">
        <v>79</v>
      </c>
      <c r="B272" s="168"/>
      <c r="C272" s="67" t="s">
        <v>188</v>
      </c>
      <c r="D272" s="65"/>
      <c r="E272" s="68"/>
      <c r="F272" s="46">
        <f>F273</f>
        <v>3207.3</v>
      </c>
      <c r="G272" s="46">
        <f>G273</f>
        <v>1800</v>
      </c>
      <c r="H272" s="46">
        <f>H273</f>
        <v>1800</v>
      </c>
      <c r="K272" t="s">
        <v>233</v>
      </c>
    </row>
    <row r="273" spans="1:11" ht="27" customHeight="1">
      <c r="A273" s="169" t="s">
        <v>81</v>
      </c>
      <c r="B273" s="170"/>
      <c r="C273" s="68"/>
      <c r="D273" s="64">
        <v>213</v>
      </c>
      <c r="E273" s="65" t="s">
        <v>82</v>
      </c>
      <c r="F273" s="66">
        <v>3207.3</v>
      </c>
      <c r="G273" s="66">
        <v>1800</v>
      </c>
      <c r="H273" s="66">
        <v>1800</v>
      </c>
      <c r="K273" s="122">
        <f>F290+F287+F283+F280+F238+F184+F168+F142+F114+F256</f>
        <v>8900962.99</v>
      </c>
    </row>
    <row r="274" spans="1:8" ht="33" customHeight="1" hidden="1">
      <c r="A274" s="167" t="s">
        <v>83</v>
      </c>
      <c r="B274" s="168"/>
      <c r="C274" s="67" t="s">
        <v>189</v>
      </c>
      <c r="D274" s="64"/>
      <c r="E274" s="65"/>
      <c r="F274" s="46">
        <f>F275+F277</f>
        <v>0</v>
      </c>
      <c r="G274" s="46">
        <f>G275+G277</f>
        <v>0</v>
      </c>
      <c r="H274" s="46">
        <f>H275+H277</f>
        <v>0</v>
      </c>
    </row>
    <row r="275" spans="1:8" ht="19.5" customHeight="1" hidden="1">
      <c r="A275" s="169" t="s">
        <v>190</v>
      </c>
      <c r="B275" s="170"/>
      <c r="C275" s="68"/>
      <c r="D275" s="64">
        <v>222</v>
      </c>
      <c r="E275" s="65" t="s">
        <v>191</v>
      </c>
      <c r="F275" s="66">
        <f>SUM(F276)</f>
        <v>0</v>
      </c>
      <c r="G275" s="66">
        <f>SUM(G276)</f>
        <v>0</v>
      </c>
      <c r="H275" s="66">
        <f>SUM(H276)</f>
        <v>0</v>
      </c>
    </row>
    <row r="276" spans="1:8" ht="26.25" customHeight="1" hidden="1">
      <c r="A276" s="171" t="s">
        <v>192</v>
      </c>
      <c r="B276" s="172"/>
      <c r="C276" s="68"/>
      <c r="D276" s="64"/>
      <c r="E276" s="72" t="s">
        <v>193</v>
      </c>
      <c r="F276" s="73"/>
      <c r="G276" s="73"/>
      <c r="H276" s="73"/>
    </row>
    <row r="277" spans="1:8" ht="25.5" customHeight="1" hidden="1">
      <c r="A277" s="169" t="s">
        <v>97</v>
      </c>
      <c r="B277" s="170"/>
      <c r="C277" s="68"/>
      <c r="D277" s="64">
        <v>226</v>
      </c>
      <c r="E277" s="65" t="s">
        <v>98</v>
      </c>
      <c r="F277" s="66">
        <f>SUM(F278)</f>
        <v>0</v>
      </c>
      <c r="G277" s="66">
        <f>SUM(G278)</f>
        <v>0</v>
      </c>
      <c r="H277" s="66">
        <f>SUM(H278)</f>
        <v>0</v>
      </c>
    </row>
    <row r="278" spans="1:8" ht="28.5" customHeight="1" hidden="1">
      <c r="A278" s="171" t="s">
        <v>194</v>
      </c>
      <c r="B278" s="172"/>
      <c r="C278" s="65"/>
      <c r="D278" s="65"/>
      <c r="E278" s="72" t="s">
        <v>104</v>
      </c>
      <c r="F278" s="73"/>
      <c r="G278" s="73"/>
      <c r="H278" s="73"/>
    </row>
    <row r="279" spans="1:11" ht="26.25" customHeight="1">
      <c r="A279" s="173" t="s">
        <v>195</v>
      </c>
      <c r="B279" s="174"/>
      <c r="C279" s="99"/>
      <c r="D279" s="99"/>
      <c r="E279" s="99"/>
      <c r="F279" s="60">
        <f>F280+F283</f>
        <v>181187.37</v>
      </c>
      <c r="G279" s="60">
        <f>G280+G283</f>
        <v>186400</v>
      </c>
      <c r="H279" s="60">
        <f>H280+H283</f>
        <v>191800</v>
      </c>
      <c r="K279" s="122">
        <f>+F236</f>
        <v>823800</v>
      </c>
    </row>
    <row r="280" spans="1:11" ht="33.75" customHeight="1">
      <c r="A280" s="167" t="s">
        <v>83</v>
      </c>
      <c r="B280" s="168"/>
      <c r="C280" s="67" t="s">
        <v>196</v>
      </c>
      <c r="D280" s="75"/>
      <c r="E280" s="83"/>
      <c r="F280" s="46">
        <f aca="true" t="shared" si="2" ref="F280:H281">F281</f>
        <v>50200</v>
      </c>
      <c r="G280" s="46">
        <f t="shared" si="2"/>
        <v>50200</v>
      </c>
      <c r="H280" s="46">
        <f t="shared" si="2"/>
        <v>50200</v>
      </c>
      <c r="K280" s="122">
        <f>K273+K279+F293</f>
        <v>9928962.99</v>
      </c>
    </row>
    <row r="281" spans="1:8" ht="17.25" customHeight="1">
      <c r="A281" s="169" t="s">
        <v>97</v>
      </c>
      <c r="B281" s="170"/>
      <c r="C281" s="89"/>
      <c r="D281" s="64">
        <v>226</v>
      </c>
      <c r="E281" s="65" t="s">
        <v>98</v>
      </c>
      <c r="F281" s="66">
        <f t="shared" si="2"/>
        <v>50200</v>
      </c>
      <c r="G281" s="66">
        <f t="shared" si="2"/>
        <v>50200</v>
      </c>
      <c r="H281" s="66">
        <f t="shared" si="2"/>
        <v>50200</v>
      </c>
    </row>
    <row r="282" spans="1:8" ht="19.5" customHeight="1">
      <c r="A282" s="165" t="s">
        <v>197</v>
      </c>
      <c r="B282" s="166"/>
      <c r="C282" s="63"/>
      <c r="D282" s="63"/>
      <c r="E282" s="72" t="s">
        <v>104</v>
      </c>
      <c r="F282" s="73">
        <v>50200</v>
      </c>
      <c r="G282" s="73">
        <v>50200</v>
      </c>
      <c r="H282" s="73">
        <v>50200</v>
      </c>
    </row>
    <row r="283" spans="1:8" ht="31.5" customHeight="1">
      <c r="A283" s="167" t="s">
        <v>83</v>
      </c>
      <c r="B283" s="168"/>
      <c r="C283" s="67" t="s">
        <v>198</v>
      </c>
      <c r="D283" s="75"/>
      <c r="E283" s="83"/>
      <c r="F283" s="66">
        <f aca="true" t="shared" si="3" ref="F283:H284">F284</f>
        <v>130987.37</v>
      </c>
      <c r="G283" s="66">
        <f t="shared" si="3"/>
        <v>136200</v>
      </c>
      <c r="H283" s="66">
        <f t="shared" si="3"/>
        <v>141600</v>
      </c>
    </row>
    <row r="284" spans="1:8" ht="17.25" customHeight="1">
      <c r="A284" s="169" t="s">
        <v>113</v>
      </c>
      <c r="B284" s="170"/>
      <c r="C284" s="100"/>
      <c r="D284" s="64">
        <v>340</v>
      </c>
      <c r="E284" s="65" t="s">
        <v>114</v>
      </c>
      <c r="F284" s="66">
        <f t="shared" si="3"/>
        <v>130987.37</v>
      </c>
      <c r="G284" s="66">
        <f t="shared" si="3"/>
        <v>136200</v>
      </c>
      <c r="H284" s="66">
        <f t="shared" si="3"/>
        <v>141600</v>
      </c>
    </row>
    <row r="285" spans="1:8" ht="17.25" customHeight="1">
      <c r="A285" s="165" t="s">
        <v>199</v>
      </c>
      <c r="B285" s="166"/>
      <c r="C285" s="92"/>
      <c r="D285" s="92"/>
      <c r="E285" s="72" t="s">
        <v>140</v>
      </c>
      <c r="F285" s="73">
        <v>130987.37</v>
      </c>
      <c r="G285" s="73">
        <v>136200</v>
      </c>
      <c r="H285" s="73">
        <v>141600</v>
      </c>
    </row>
    <row r="286" spans="1:8" ht="27.75" customHeight="1">
      <c r="A286" s="173" t="s">
        <v>200</v>
      </c>
      <c r="B286" s="174"/>
      <c r="C286" s="99"/>
      <c r="D286" s="99"/>
      <c r="E286" s="99"/>
      <c r="F286" s="60">
        <f>F287+F290</f>
        <v>450144.63</v>
      </c>
      <c r="G286" s="60">
        <f>G287+G290</f>
        <v>463130</v>
      </c>
      <c r="H286" s="60">
        <f>H287+H290</f>
        <v>476630</v>
      </c>
    </row>
    <row r="287" spans="1:8" ht="28.5" customHeight="1">
      <c r="A287" s="167" t="s">
        <v>83</v>
      </c>
      <c r="B287" s="168"/>
      <c r="C287" s="67" t="s">
        <v>196</v>
      </c>
      <c r="D287" s="75"/>
      <c r="E287" s="83"/>
      <c r="F287" s="66">
        <f aca="true" t="shared" si="4" ref="F287:H288">F288</f>
        <v>124730</v>
      </c>
      <c r="G287" s="66">
        <f t="shared" si="4"/>
        <v>124730</v>
      </c>
      <c r="H287" s="66">
        <f t="shared" si="4"/>
        <v>124730</v>
      </c>
    </row>
    <row r="288" spans="1:8" ht="19.5" customHeight="1">
      <c r="A288" s="169" t="s">
        <v>97</v>
      </c>
      <c r="B288" s="170"/>
      <c r="C288" s="88"/>
      <c r="D288" s="65">
        <v>226</v>
      </c>
      <c r="E288" s="65" t="s">
        <v>98</v>
      </c>
      <c r="F288" s="66">
        <f t="shared" si="4"/>
        <v>124730</v>
      </c>
      <c r="G288" s="66">
        <f t="shared" si="4"/>
        <v>124730</v>
      </c>
      <c r="H288" s="66">
        <f t="shared" si="4"/>
        <v>124730</v>
      </c>
    </row>
    <row r="289" spans="1:8" ht="19.5" customHeight="1">
      <c r="A289" s="165" t="s">
        <v>197</v>
      </c>
      <c r="B289" s="166"/>
      <c r="C289" s="63"/>
      <c r="D289" s="63"/>
      <c r="E289" s="72" t="s">
        <v>104</v>
      </c>
      <c r="F289" s="73">
        <v>124730</v>
      </c>
      <c r="G289" s="73">
        <v>124730</v>
      </c>
      <c r="H289" s="73">
        <v>124730</v>
      </c>
    </row>
    <row r="290" spans="1:8" ht="29.25" customHeight="1">
      <c r="A290" s="167" t="s">
        <v>83</v>
      </c>
      <c r="B290" s="168"/>
      <c r="C290" s="67" t="s">
        <v>198</v>
      </c>
      <c r="D290" s="75"/>
      <c r="E290" s="62"/>
      <c r="F290" s="66">
        <f aca="true" t="shared" si="5" ref="F290:H291">F291</f>
        <v>325414.63</v>
      </c>
      <c r="G290" s="66">
        <f t="shared" si="5"/>
        <v>338400</v>
      </c>
      <c r="H290" s="66">
        <f t="shared" si="5"/>
        <v>351900</v>
      </c>
    </row>
    <row r="291" spans="1:8" ht="20.25" customHeight="1">
      <c r="A291" s="169" t="s">
        <v>113</v>
      </c>
      <c r="B291" s="170"/>
      <c r="C291" s="100"/>
      <c r="D291" s="64">
        <v>340</v>
      </c>
      <c r="E291" s="65" t="s">
        <v>114</v>
      </c>
      <c r="F291" s="66">
        <f t="shared" si="5"/>
        <v>325414.63</v>
      </c>
      <c r="G291" s="66">
        <f t="shared" si="5"/>
        <v>338400</v>
      </c>
      <c r="H291" s="66">
        <f t="shared" si="5"/>
        <v>351900</v>
      </c>
    </row>
    <row r="292" spans="1:8" ht="25.5" customHeight="1">
      <c r="A292" s="165" t="s">
        <v>199</v>
      </c>
      <c r="B292" s="166"/>
      <c r="C292" s="92"/>
      <c r="D292" s="92"/>
      <c r="E292" s="72" t="s">
        <v>140</v>
      </c>
      <c r="F292" s="73">
        <v>325414.63</v>
      </c>
      <c r="G292" s="73">
        <v>338400</v>
      </c>
      <c r="H292" s="73">
        <v>351900</v>
      </c>
    </row>
    <row r="293" spans="1:8" ht="27" customHeight="1">
      <c r="A293" s="221" t="s">
        <v>238</v>
      </c>
      <c r="B293" s="222"/>
      <c r="C293" s="140"/>
      <c r="D293" s="140"/>
      <c r="E293" s="140"/>
      <c r="F293" s="146">
        <f>F294</f>
        <v>204200</v>
      </c>
      <c r="G293" s="146">
        <v>0</v>
      </c>
      <c r="H293" s="146">
        <f>H294</f>
        <v>0</v>
      </c>
    </row>
    <row r="294" spans="1:8" ht="30.75" customHeight="1">
      <c r="A294" s="227" t="s">
        <v>83</v>
      </c>
      <c r="B294" s="228"/>
      <c r="C294" s="148" t="s">
        <v>245</v>
      </c>
      <c r="D294" s="145"/>
      <c r="E294" s="145"/>
      <c r="F294" s="147">
        <f>F295</f>
        <v>204200</v>
      </c>
      <c r="G294" s="147">
        <f>G295</f>
        <v>0</v>
      </c>
      <c r="H294" s="147">
        <f>H295</f>
        <v>0</v>
      </c>
    </row>
    <row r="295" spans="1:8" ht="23.25" customHeight="1">
      <c r="A295" s="223" t="s">
        <v>239</v>
      </c>
      <c r="B295" s="224"/>
      <c r="C295" s="143"/>
      <c r="D295" s="143">
        <v>310</v>
      </c>
      <c r="E295" s="143" t="s">
        <v>110</v>
      </c>
      <c r="F295" s="144">
        <f>F296+F297+F298+F299</f>
        <v>204200</v>
      </c>
      <c r="G295" s="144">
        <v>0</v>
      </c>
      <c r="H295" s="144">
        <v>0</v>
      </c>
    </row>
    <row r="296" spans="1:8" ht="21" customHeight="1">
      <c r="A296" s="225" t="s">
        <v>158</v>
      </c>
      <c r="B296" s="226"/>
      <c r="C296" s="141"/>
      <c r="D296" s="141"/>
      <c r="E296" s="141" t="s">
        <v>159</v>
      </c>
      <c r="F296" s="142">
        <v>15960</v>
      </c>
      <c r="G296" s="142">
        <v>0</v>
      </c>
      <c r="H296" s="142">
        <v>0</v>
      </c>
    </row>
    <row r="297" spans="1:8" ht="21" customHeight="1">
      <c r="A297" s="225" t="s">
        <v>240</v>
      </c>
      <c r="B297" s="226"/>
      <c r="C297" s="141"/>
      <c r="D297" s="141"/>
      <c r="E297" s="141" t="s">
        <v>112</v>
      </c>
      <c r="F297" s="142">
        <v>64040</v>
      </c>
      <c r="G297" s="142">
        <v>0</v>
      </c>
      <c r="H297" s="142">
        <v>0</v>
      </c>
    </row>
    <row r="298" spans="1:8" ht="21" customHeight="1">
      <c r="A298" s="161" t="s">
        <v>246</v>
      </c>
      <c r="B298" s="162"/>
      <c r="C298" s="141"/>
      <c r="D298" s="141"/>
      <c r="E298" s="141" t="s">
        <v>248</v>
      </c>
      <c r="F298" s="142">
        <v>32700</v>
      </c>
      <c r="G298" s="142">
        <v>0</v>
      </c>
      <c r="H298" s="142">
        <v>0</v>
      </c>
    </row>
    <row r="299" spans="1:8" ht="20.25" customHeight="1">
      <c r="A299" s="163" t="s">
        <v>247</v>
      </c>
      <c r="B299" s="164"/>
      <c r="C299" s="159"/>
      <c r="D299" s="159"/>
      <c r="E299" s="159" t="s">
        <v>155</v>
      </c>
      <c r="F299" s="160">
        <v>91500</v>
      </c>
      <c r="G299" s="160">
        <v>0</v>
      </c>
      <c r="H299" s="160">
        <v>0</v>
      </c>
    </row>
  </sheetData>
  <sheetProtection/>
  <mergeCells count="230">
    <mergeCell ref="A293:B293"/>
    <mergeCell ref="A295:B295"/>
    <mergeCell ref="A296:B296"/>
    <mergeCell ref="A297:B297"/>
    <mergeCell ref="A294:B294"/>
    <mergeCell ref="A283:B283"/>
    <mergeCell ref="A256:B256"/>
    <mergeCell ref="A258:B258"/>
    <mergeCell ref="A259:B259"/>
    <mergeCell ref="A281:B281"/>
    <mergeCell ref="A267:B267"/>
    <mergeCell ref="A268:B268"/>
    <mergeCell ref="A269:B269"/>
    <mergeCell ref="A270:B270"/>
    <mergeCell ref="A257:B257"/>
    <mergeCell ref="A291:B291"/>
    <mergeCell ref="A292:B292"/>
    <mergeCell ref="A285:B285"/>
    <mergeCell ref="A286:B286"/>
    <mergeCell ref="A287:B287"/>
    <mergeCell ref="A288:B288"/>
    <mergeCell ref="A289:B289"/>
    <mergeCell ref="A290:B290"/>
    <mergeCell ref="A284:B284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2:B282"/>
    <mergeCell ref="A253:B253"/>
    <mergeCell ref="A254:B254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60:B260"/>
    <mergeCell ref="A242:B242"/>
    <mergeCell ref="A243:B243"/>
    <mergeCell ref="A244:B244"/>
    <mergeCell ref="A245:B245"/>
    <mergeCell ref="A246:B246"/>
    <mergeCell ref="A247:B247"/>
    <mergeCell ref="A248:B248"/>
    <mergeCell ref="A252:B252"/>
    <mergeCell ref="A238:B238"/>
    <mergeCell ref="A239:B239"/>
    <mergeCell ref="A235:B235"/>
    <mergeCell ref="A236:B236"/>
    <mergeCell ref="A237:B237"/>
    <mergeCell ref="A240:B240"/>
    <mergeCell ref="A241:B241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26:B226"/>
    <mergeCell ref="A207:B207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02:B202"/>
    <mergeCell ref="A203:B203"/>
    <mergeCell ref="A204:B204"/>
    <mergeCell ref="A225:B225"/>
    <mergeCell ref="A218:B218"/>
    <mergeCell ref="A222:B222"/>
    <mergeCell ref="A223:B223"/>
    <mergeCell ref="A224:B224"/>
    <mergeCell ref="A192:B192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201:B201"/>
    <mergeCell ref="A194:B194"/>
    <mergeCell ref="A180:B180"/>
    <mergeCell ref="A182:B182"/>
    <mergeCell ref="A183:B183"/>
    <mergeCell ref="A184:B184"/>
    <mergeCell ref="A185:B185"/>
    <mergeCell ref="A188:B188"/>
    <mergeCell ref="A189:B189"/>
    <mergeCell ref="A190:B190"/>
    <mergeCell ref="A191:B191"/>
    <mergeCell ref="A163:B163"/>
    <mergeCell ref="A164:B164"/>
    <mergeCell ref="A177:B177"/>
    <mergeCell ref="A179:B179"/>
    <mergeCell ref="A167:B167"/>
    <mergeCell ref="A168:B168"/>
    <mergeCell ref="A169:B169"/>
    <mergeCell ref="A170:B170"/>
    <mergeCell ref="A171:B171"/>
    <mergeCell ref="A172:B172"/>
    <mergeCell ref="A154:B154"/>
    <mergeCell ref="A156:B156"/>
    <mergeCell ref="A157:B157"/>
    <mergeCell ref="A158:B158"/>
    <mergeCell ref="A155:B155"/>
    <mergeCell ref="A148:B148"/>
    <mergeCell ref="A149:B149"/>
    <mergeCell ref="A150:B150"/>
    <mergeCell ref="A151:B151"/>
    <mergeCell ref="A135:B135"/>
    <mergeCell ref="A137:B137"/>
    <mergeCell ref="A152:B152"/>
    <mergeCell ref="A153:B153"/>
    <mergeCell ref="A141:B141"/>
    <mergeCell ref="A142:B142"/>
    <mergeCell ref="A143:B143"/>
    <mergeCell ref="A144:B144"/>
    <mergeCell ref="A145:B145"/>
    <mergeCell ref="A146:B146"/>
    <mergeCell ref="A138:B138"/>
    <mergeCell ref="A140:B14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20:B120"/>
    <mergeCell ref="A121:B121"/>
    <mergeCell ref="A122:B122"/>
    <mergeCell ref="A123:B123"/>
    <mergeCell ref="A106:B106"/>
    <mergeCell ref="A107:B107"/>
    <mergeCell ref="A124:B124"/>
    <mergeCell ref="A125:B125"/>
    <mergeCell ref="A112:B112"/>
    <mergeCell ref="A113:B113"/>
    <mergeCell ref="A114:B114"/>
    <mergeCell ref="A115:B115"/>
    <mergeCell ref="A118:B118"/>
    <mergeCell ref="A119:B119"/>
    <mergeCell ref="A109:B109"/>
    <mergeCell ref="A110:B110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C89:C90"/>
    <mergeCell ref="A92:B92"/>
    <mergeCell ref="A93:B93"/>
    <mergeCell ref="A94:B94"/>
    <mergeCell ref="A91:B91"/>
    <mergeCell ref="A96:B96"/>
    <mergeCell ref="A97:B97"/>
    <mergeCell ref="A89:B90"/>
    <mergeCell ref="A95:B95"/>
    <mergeCell ref="A57:D57"/>
    <mergeCell ref="A37:H37"/>
    <mergeCell ref="A38:H38"/>
    <mergeCell ref="A83:E83"/>
    <mergeCell ref="A63:D63"/>
    <mergeCell ref="A64:D64"/>
    <mergeCell ref="A65:D65"/>
    <mergeCell ref="A68:F68"/>
    <mergeCell ref="A70:E70"/>
    <mergeCell ref="A71:E71"/>
    <mergeCell ref="A39:H39"/>
    <mergeCell ref="A55:F55"/>
    <mergeCell ref="A40:H40"/>
    <mergeCell ref="A41:H41"/>
    <mergeCell ref="A42:H42"/>
    <mergeCell ref="A43:H43"/>
    <mergeCell ref="A29:F29"/>
    <mergeCell ref="A31:H31"/>
    <mergeCell ref="A35:H35"/>
    <mergeCell ref="A36:H36"/>
    <mergeCell ref="A34:H34"/>
    <mergeCell ref="A9:F9"/>
    <mergeCell ref="A15:C15"/>
    <mergeCell ref="A19:C19"/>
    <mergeCell ref="A22:C22"/>
    <mergeCell ref="A14:D14"/>
    <mergeCell ref="D89:D90"/>
    <mergeCell ref="E89:E90"/>
    <mergeCell ref="A58:D58"/>
    <mergeCell ref="A59:D59"/>
    <mergeCell ref="A60:D60"/>
    <mergeCell ref="A61:D61"/>
    <mergeCell ref="A62:D62"/>
    <mergeCell ref="A87:F87"/>
    <mergeCell ref="A79:E79"/>
    <mergeCell ref="F89:H89"/>
    <mergeCell ref="A249:B249"/>
    <mergeCell ref="A250:B250"/>
    <mergeCell ref="A251:B251"/>
    <mergeCell ref="A165:B165"/>
    <mergeCell ref="A166:B166"/>
    <mergeCell ref="A173:B173"/>
    <mergeCell ref="A174:B174"/>
    <mergeCell ref="A175:B175"/>
    <mergeCell ref="A176:B176"/>
    <mergeCell ref="A193:B193"/>
    <mergeCell ref="A159:B159"/>
    <mergeCell ref="A160:B160"/>
    <mergeCell ref="A161:B161"/>
    <mergeCell ref="A162:B162"/>
    <mergeCell ref="A298:B298"/>
    <mergeCell ref="A299:B299"/>
  </mergeCells>
  <printOptions/>
  <pageMargins left="0.1968503937007874" right="0.2362204724409449" top="0.2755905511811024" bottom="0.2362204724409449" header="0.31496062992125984" footer="0.31496062992125984"/>
  <pageSetup horizontalDpi="600" verticalDpi="600" orientation="landscape" paperSize="9" scale="63" r:id="rId1"/>
  <rowBreaks count="2" manualBreakCount="2">
    <brk id="219" max="7" man="1"/>
    <brk id="2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zoomScaleSheetLayoutView="70" zoomScalePageLayoutView="0" workbookViewId="0" topLeftCell="A3">
      <selection activeCell="C9" sqref="C9"/>
    </sheetView>
  </sheetViews>
  <sheetFormatPr defaultColWidth="9.00390625" defaultRowHeight="12.75"/>
  <cols>
    <col min="1" max="1" width="58.75390625" style="0" customWidth="1"/>
    <col min="2" max="2" width="9.00390625" style="0" customWidth="1"/>
    <col min="3" max="3" width="14.75390625" style="0" customWidth="1"/>
    <col min="4" max="4" width="14.125" style="0" customWidth="1"/>
    <col min="5" max="5" width="14.625" style="0" customWidth="1"/>
    <col min="6" max="7" width="13.75390625" style="0" customWidth="1"/>
    <col min="8" max="8" width="12.75390625" style="0" customWidth="1"/>
    <col min="9" max="9" width="13.125" style="0" customWidth="1"/>
    <col min="10" max="10" width="12.375" style="0" customWidth="1"/>
    <col min="11" max="11" width="12.125" style="0" customWidth="1"/>
  </cols>
  <sheetData>
    <row r="1" spans="1:11" ht="27" customHeight="1">
      <c r="A1" s="229" t="s">
        <v>201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9" ht="18" customHeight="1">
      <c r="A2" s="101"/>
      <c r="B2" s="101"/>
      <c r="C2" s="101"/>
      <c r="D2" s="101"/>
      <c r="E2" s="102"/>
      <c r="F2" s="102"/>
      <c r="G2" s="102"/>
      <c r="H2" s="102"/>
      <c r="I2" s="102"/>
    </row>
    <row r="3" spans="1:11" ht="36.75" customHeight="1">
      <c r="A3" s="230" t="s">
        <v>18</v>
      </c>
      <c r="B3" s="175" t="s">
        <v>202</v>
      </c>
      <c r="C3" s="234" t="s">
        <v>203</v>
      </c>
      <c r="D3" s="234"/>
      <c r="E3" s="234"/>
      <c r="F3" s="234"/>
      <c r="G3" s="234"/>
      <c r="H3" s="234"/>
      <c r="I3" s="234"/>
      <c r="J3" s="234"/>
      <c r="K3" s="234"/>
    </row>
    <row r="4" spans="1:11" ht="18" customHeight="1">
      <c r="A4" s="231"/>
      <c r="B4" s="233"/>
      <c r="C4" s="235" t="s">
        <v>204</v>
      </c>
      <c r="D4" s="235"/>
      <c r="E4" s="235"/>
      <c r="F4" s="236" t="s">
        <v>35</v>
      </c>
      <c r="G4" s="236"/>
      <c r="H4" s="236"/>
      <c r="I4" s="236"/>
      <c r="J4" s="236"/>
      <c r="K4" s="236"/>
    </row>
    <row r="5" spans="1:11" ht="72.75" customHeight="1">
      <c r="A5" s="231"/>
      <c r="B5" s="233"/>
      <c r="C5" s="235"/>
      <c r="D5" s="235"/>
      <c r="E5" s="235"/>
      <c r="F5" s="237" t="s">
        <v>205</v>
      </c>
      <c r="G5" s="238"/>
      <c r="H5" s="239"/>
      <c r="I5" s="236" t="s">
        <v>206</v>
      </c>
      <c r="J5" s="236"/>
      <c r="K5" s="236"/>
    </row>
    <row r="6" spans="1:11" ht="70.5" customHeight="1">
      <c r="A6" s="232"/>
      <c r="B6" s="156"/>
      <c r="C6" s="103" t="s">
        <v>207</v>
      </c>
      <c r="D6" s="103" t="s">
        <v>208</v>
      </c>
      <c r="E6" s="104" t="s">
        <v>209</v>
      </c>
      <c r="F6" s="103" t="s">
        <v>207</v>
      </c>
      <c r="G6" s="103" t="s">
        <v>208</v>
      </c>
      <c r="H6" s="104" t="s">
        <v>209</v>
      </c>
      <c r="I6" s="103" t="s">
        <v>207</v>
      </c>
      <c r="J6" s="103" t="s">
        <v>208</v>
      </c>
      <c r="K6" s="104" t="s">
        <v>209</v>
      </c>
    </row>
    <row r="7" spans="1:11" ht="32.25" customHeight="1">
      <c r="A7" s="43" t="s">
        <v>210</v>
      </c>
      <c r="B7" s="105"/>
      <c r="C7" s="119">
        <f>C10+C11</f>
        <v>9928962.99</v>
      </c>
      <c r="D7" s="119">
        <f>G7</f>
        <v>7952430</v>
      </c>
      <c r="E7" s="120">
        <f>H7</f>
        <v>7971330</v>
      </c>
      <c r="F7" s="120">
        <f>SUM(F10:F11)</f>
        <v>9928962.99</v>
      </c>
      <c r="G7" s="120">
        <f>G10+G11</f>
        <v>7952430</v>
      </c>
      <c r="H7" s="120">
        <f>H10+H11</f>
        <v>7971330</v>
      </c>
      <c r="I7" s="120">
        <v>0</v>
      </c>
      <c r="J7" s="121">
        <v>0</v>
      </c>
      <c r="K7" s="121">
        <v>0</v>
      </c>
    </row>
    <row r="8" spans="1:11" ht="18" customHeight="1">
      <c r="A8" s="28" t="s">
        <v>211</v>
      </c>
      <c r="B8" s="105"/>
      <c r="C8" s="119"/>
      <c r="D8" s="119"/>
      <c r="E8" s="120"/>
      <c r="F8" s="120"/>
      <c r="G8" s="120"/>
      <c r="H8" s="120"/>
      <c r="I8" s="120"/>
      <c r="J8" s="121"/>
      <c r="K8" s="121"/>
    </row>
    <row r="9" spans="1:11" ht="28.5" customHeight="1">
      <c r="A9" s="28" t="s">
        <v>212</v>
      </c>
      <c r="B9" s="105"/>
      <c r="C9" s="119"/>
      <c r="D9" s="119"/>
      <c r="E9" s="120"/>
      <c r="F9" s="120"/>
      <c r="G9" s="120"/>
      <c r="H9" s="120"/>
      <c r="I9" s="120"/>
      <c r="J9" s="121"/>
      <c r="K9" s="121"/>
    </row>
    <row r="10" spans="1:11" ht="29.25" customHeight="1">
      <c r="A10" s="28" t="s">
        <v>213</v>
      </c>
      <c r="B10" s="105"/>
      <c r="C10" s="119">
        <v>9105162.99</v>
      </c>
      <c r="D10" s="119">
        <f aca="true" t="shared" si="0" ref="C10:E11">G10</f>
        <v>7952430</v>
      </c>
      <c r="E10" s="119">
        <f t="shared" si="0"/>
        <v>7971330</v>
      </c>
      <c r="F10" s="120">
        <f>SUM(C10)</f>
        <v>9105162.99</v>
      </c>
      <c r="G10" s="120">
        <v>7952430</v>
      </c>
      <c r="H10" s="120">
        <v>7971330</v>
      </c>
      <c r="I10" s="120">
        <v>0</v>
      </c>
      <c r="J10" s="121">
        <v>0</v>
      </c>
      <c r="K10" s="121">
        <v>0</v>
      </c>
    </row>
    <row r="11" spans="1:11" ht="36.75" customHeight="1">
      <c r="A11" s="106" t="s">
        <v>231</v>
      </c>
      <c r="B11" s="105"/>
      <c r="C11" s="119">
        <f t="shared" si="0"/>
        <v>823800</v>
      </c>
      <c r="D11" s="119">
        <f t="shared" si="0"/>
        <v>0</v>
      </c>
      <c r="E11" s="119">
        <f t="shared" si="0"/>
        <v>0</v>
      </c>
      <c r="F11" s="120">
        <v>823800</v>
      </c>
      <c r="G11" s="120">
        <v>0</v>
      </c>
      <c r="H11" s="120">
        <v>0</v>
      </c>
      <c r="I11" s="120">
        <v>0</v>
      </c>
      <c r="J11" s="121">
        <v>0</v>
      </c>
      <c r="K11" s="121">
        <v>0</v>
      </c>
    </row>
    <row r="12" spans="1:9" ht="18" customHeight="1">
      <c r="A12" s="101"/>
      <c r="B12" s="101"/>
      <c r="C12" s="101"/>
      <c r="D12" s="101"/>
      <c r="E12" s="102"/>
      <c r="F12" s="102"/>
      <c r="G12" s="102"/>
      <c r="H12" s="102"/>
      <c r="I12" s="102"/>
    </row>
    <row r="13" spans="1:9" ht="18" customHeight="1">
      <c r="A13" s="101"/>
      <c r="B13" s="101"/>
      <c r="C13" s="101"/>
      <c r="D13" s="101"/>
      <c r="E13" s="102"/>
      <c r="F13" s="102"/>
      <c r="G13" s="102"/>
      <c r="H13" s="102"/>
      <c r="I13" s="102"/>
    </row>
    <row r="14" spans="1:5" ht="18.75" customHeight="1">
      <c r="A14" t="s">
        <v>214</v>
      </c>
      <c r="C14" t="s">
        <v>215</v>
      </c>
      <c r="E14" t="s">
        <v>227</v>
      </c>
    </row>
    <row r="15" spans="3:8" ht="17.25" customHeight="1">
      <c r="C15" s="107" t="s">
        <v>216</v>
      </c>
      <c r="D15" s="108"/>
      <c r="E15" s="108" t="s">
        <v>217</v>
      </c>
      <c r="H15" s="108"/>
    </row>
    <row r="16" ht="15" customHeight="1"/>
    <row r="17" spans="1:5" ht="23.25" customHeight="1">
      <c r="A17" t="s">
        <v>234</v>
      </c>
      <c r="C17" t="s">
        <v>215</v>
      </c>
      <c r="E17" t="s">
        <v>235</v>
      </c>
    </row>
    <row r="18" spans="3:8" ht="12.75">
      <c r="C18" s="107" t="s">
        <v>216</v>
      </c>
      <c r="D18" s="108"/>
      <c r="E18" s="108" t="s">
        <v>217</v>
      </c>
      <c r="H18" s="108"/>
    </row>
    <row r="20" ht="12.75">
      <c r="D20" s="109"/>
    </row>
  </sheetData>
  <sheetProtection/>
  <mergeCells count="8">
    <mergeCell ref="A1:K1"/>
    <mergeCell ref="A3:A6"/>
    <mergeCell ref="B3:B6"/>
    <mergeCell ref="C3:K3"/>
    <mergeCell ref="C4:E5"/>
    <mergeCell ref="F4:K4"/>
    <mergeCell ref="F5:H5"/>
    <mergeCell ref="I5:K5"/>
  </mergeCells>
  <printOptions/>
  <pageMargins left="0.1968503937007874" right="0.1968503937007874" top="0.23" bottom="0.0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Глотко</dc:creator>
  <cp:keywords/>
  <dc:description/>
  <cp:lastModifiedBy>buh01</cp:lastModifiedBy>
  <cp:lastPrinted>2017-10-27T07:28:14Z</cp:lastPrinted>
  <dcterms:created xsi:type="dcterms:W3CDTF">2016-12-29T13:40:39Z</dcterms:created>
  <dcterms:modified xsi:type="dcterms:W3CDTF">2017-10-27T07:29:26Z</dcterms:modified>
  <cp:category/>
  <cp:version/>
  <cp:contentType/>
  <cp:contentStatus/>
</cp:coreProperties>
</file>